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codeName="ThisWorkbook"/>
  <mc:AlternateContent xmlns:mc="http://schemas.openxmlformats.org/markup-compatibility/2006">
    <mc:Choice Requires="x15">
      <x15ac:absPath xmlns:x15ac="http://schemas.microsoft.com/office/spreadsheetml/2010/11/ac" url="\\ahcv.local\Company Shared Data\UNIT\HHSC Correspondence\"/>
    </mc:Choice>
  </mc:AlternateContent>
  <xr:revisionPtr revIDLastSave="0" documentId="13_ncr:1_{657039A7-AA14-4BCB-BB94-906A82B693E2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ATLIS Percentages" sheetId="5" r:id="rId1"/>
    <sheet name="IGT Calculation" sheetId="4" r:id="rId2"/>
    <sheet name="IGT Summary by SDA" sheetId="9" r:id="rId3"/>
  </sheets>
  <definedNames>
    <definedName name="_xlnm._FilterDatabase" localSheetId="0" hidden="1">'ATLIS Percentages'!$A$2:$F$56</definedName>
    <definedName name="_xlnm._FilterDatabase" localSheetId="1" hidden="1">'IGT Calculation'!$A$3:$J$443</definedName>
  </definedNames>
  <calcPr calcId="191028"/>
  <pivotCaches>
    <pivotCache cacheId="182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4" l="1"/>
  <c r="I2" i="4"/>
  <c r="H440" i="4" l="1"/>
  <c r="H410" i="4"/>
  <c r="H441" i="4"/>
  <c r="H439" i="4"/>
  <c r="H409" i="4"/>
  <c r="H407" i="4"/>
  <c r="H435" i="4"/>
  <c r="H32" i="4"/>
  <c r="H372" i="4"/>
  <c r="H360" i="4"/>
  <c r="H336" i="4"/>
  <c r="H324" i="4"/>
  <c r="H320" i="4"/>
  <c r="H312" i="4"/>
  <c r="H280" i="4"/>
  <c r="H272" i="4"/>
  <c r="H224" i="4"/>
  <c r="H200" i="4"/>
  <c r="H184" i="4"/>
  <c r="H430" i="4"/>
  <c r="H201" i="4"/>
  <c r="H133" i="4"/>
  <c r="H129" i="4"/>
  <c r="H125" i="4"/>
  <c r="H121" i="4"/>
  <c r="H93" i="4"/>
  <c r="H89" i="4"/>
  <c r="H85" i="4"/>
  <c r="H81" i="4"/>
  <c r="H77" i="4"/>
  <c r="H61" i="4"/>
  <c r="H37" i="4"/>
  <c r="H5" i="4"/>
  <c r="H402" i="4"/>
  <c r="H386" i="4"/>
  <c r="H378" i="4"/>
  <c r="H370" i="4"/>
  <c r="H354" i="4"/>
  <c r="H346" i="4"/>
  <c r="H206" i="4"/>
  <c r="H194" i="4"/>
  <c r="H428" i="4"/>
  <c r="H424" i="4"/>
  <c r="H416" i="4"/>
  <c r="H329" i="4"/>
  <c r="H321" i="4"/>
  <c r="H301" i="4"/>
  <c r="H297" i="4"/>
  <c r="H285" i="4"/>
  <c r="H237" i="4"/>
  <c r="H233" i="4"/>
  <c r="H176" i="4"/>
  <c r="H404" i="4"/>
  <c r="H399" i="4"/>
  <c r="H395" i="4"/>
  <c r="H391" i="4"/>
  <c r="H375" i="4"/>
  <c r="H367" i="4"/>
  <c r="H359" i="4"/>
  <c r="H339" i="4"/>
  <c r="H255" i="4"/>
  <c r="H251" i="4"/>
  <c r="H239" i="4"/>
  <c r="H235" i="4"/>
  <c r="H223" i="4"/>
  <c r="H219" i="4"/>
  <c r="H114" i="4"/>
  <c r="H94" i="4"/>
  <c r="H90" i="4"/>
  <c r="H86" i="4"/>
  <c r="H82" i="4"/>
  <c r="H58" i="4"/>
  <c r="H54" i="4"/>
  <c r="H50" i="4"/>
  <c r="H46" i="4"/>
  <c r="H42" i="4"/>
  <c r="H183" i="4"/>
  <c r="H179" i="4"/>
  <c r="H175" i="4"/>
  <c r="H171" i="4"/>
  <c r="H151" i="4"/>
  <c r="H147" i="4"/>
  <c r="H33" i="4"/>
  <c r="H29" i="4"/>
  <c r="H25" i="4"/>
  <c r="H21" i="4"/>
  <c r="H17" i="4"/>
  <c r="H13" i="4"/>
  <c r="H9" i="4"/>
  <c r="H361" i="4"/>
  <c r="H341" i="4"/>
  <c r="H248" i="4"/>
  <c r="H244" i="4"/>
  <c r="H240" i="4"/>
  <c r="H207" i="4"/>
  <c r="H203" i="4"/>
  <c r="H142" i="4"/>
  <c r="H138" i="4"/>
  <c r="H392" i="4"/>
  <c r="H314" i="4"/>
  <c r="H306" i="4"/>
  <c r="H294" i="4"/>
  <c r="H282" i="4"/>
  <c r="H192" i="4"/>
  <c r="H188" i="4"/>
  <c r="H168" i="4"/>
  <c r="H164" i="4"/>
  <c r="H160" i="4"/>
  <c r="H156" i="4"/>
  <c r="H152" i="4"/>
  <c r="H148" i="4"/>
  <c r="H119" i="4"/>
  <c r="H115" i="4"/>
  <c r="H71" i="4"/>
  <c r="H67" i="4"/>
  <c r="H63" i="4"/>
  <c r="H59" i="4"/>
  <c r="H11" i="4"/>
  <c r="H432" i="4"/>
  <c r="H393" i="4"/>
  <c r="H377" i="4"/>
  <c r="H319" i="4"/>
  <c r="H311" i="4"/>
  <c r="H307" i="4"/>
  <c r="H287" i="4"/>
  <c r="H283" i="4"/>
  <c r="H230" i="4"/>
  <c r="H226" i="4"/>
  <c r="H189" i="4"/>
  <c r="H165" i="4"/>
  <c r="H161" i="4"/>
  <c r="H157" i="4"/>
  <c r="H153" i="4"/>
  <c r="H149" i="4"/>
  <c r="H145" i="4"/>
  <c r="H144" i="4"/>
  <c r="H120" i="4"/>
  <c r="H108" i="4"/>
  <c r="H104" i="4"/>
  <c r="H100" i="4"/>
  <c r="H96" i="4"/>
  <c r="H92" i="4"/>
  <c r="H88" i="4"/>
  <c r="H84" i="4"/>
  <c r="H80" i="4"/>
  <c r="H76" i="4"/>
  <c r="H72" i="4"/>
  <c r="H68" i="4"/>
  <c r="H48" i="4"/>
  <c r="H40" i="4"/>
  <c r="H16" i="4"/>
  <c r="H8" i="4"/>
  <c r="H112" i="4"/>
  <c r="H433" i="4"/>
  <c r="H419" i="4"/>
  <c r="H414" i="4"/>
  <c r="H405" i="4"/>
  <c r="H400" i="4"/>
  <c r="H382" i="4"/>
  <c r="H368" i="4"/>
  <c r="H350" i="4"/>
  <c r="H328" i="4"/>
  <c r="H273" i="4"/>
  <c r="H269" i="4"/>
  <c r="H264" i="4"/>
  <c r="H260" i="4"/>
  <c r="H256" i="4"/>
  <c r="H214" i="4"/>
  <c r="H210" i="4"/>
  <c r="H197" i="4"/>
  <c r="H180" i="4"/>
  <c r="H143" i="4"/>
  <c r="H139" i="4"/>
  <c r="H134" i="4"/>
  <c r="H130" i="4"/>
  <c r="H101" i="4"/>
  <c r="H97" i="4"/>
  <c r="H55" i="4"/>
  <c r="H51" i="4"/>
  <c r="H47" i="4"/>
  <c r="H43" i="4"/>
  <c r="H38" i="4"/>
  <c r="H34" i="4"/>
  <c r="H30" i="4"/>
  <c r="H26" i="4"/>
  <c r="H22" i="4"/>
  <c r="H18" i="4"/>
  <c r="H276" i="4"/>
  <c r="H6" i="4"/>
  <c r="H434" i="4"/>
  <c r="H425" i="4"/>
  <c r="H415" i="4"/>
  <c r="H411" i="4"/>
  <c r="H388" i="4"/>
  <c r="H383" i="4"/>
  <c r="H356" i="4"/>
  <c r="H351" i="4"/>
  <c r="H316" i="4"/>
  <c r="H278" i="4"/>
  <c r="H253" i="4"/>
  <c r="H232" i="4"/>
  <c r="H228" i="4"/>
  <c r="H198" i="4"/>
  <c r="H185" i="4"/>
  <c r="H173" i="4"/>
  <c r="H140" i="4"/>
  <c r="H135" i="4"/>
  <c r="H131" i="4"/>
  <c r="H127" i="4"/>
  <c r="H123" i="4"/>
  <c r="H110" i="4"/>
  <c r="H106" i="4"/>
  <c r="H102" i="4"/>
  <c r="H98" i="4"/>
  <c r="H73" i="4"/>
  <c r="H64" i="4"/>
  <c r="H56" i="4"/>
  <c r="H52" i="4"/>
  <c r="H44" i="4"/>
  <c r="H39" i="4"/>
  <c r="H35" i="4"/>
  <c r="H31" i="4"/>
  <c r="H27" i="4"/>
  <c r="H19" i="4"/>
  <c r="H15" i="4"/>
  <c r="H7" i="4"/>
  <c r="H421" i="4"/>
  <c r="H398" i="4"/>
  <c r="H389" i="4"/>
  <c r="H384" i="4"/>
  <c r="H366" i="4"/>
  <c r="H352" i="4"/>
  <c r="H304" i="4"/>
  <c r="H296" i="4"/>
  <c r="H271" i="4"/>
  <c r="H267" i="4"/>
  <c r="H262" i="4"/>
  <c r="H250" i="4"/>
  <c r="H216" i="4"/>
  <c r="H212" i="4"/>
  <c r="H199" i="4"/>
  <c r="H195" i="4"/>
  <c r="H186" i="4"/>
  <c r="H174" i="4"/>
  <c r="H170" i="4"/>
  <c r="H136" i="4"/>
  <c r="H128" i="4"/>
  <c r="H124" i="4"/>
  <c r="H111" i="4"/>
  <c r="H107" i="4"/>
  <c r="H103" i="4"/>
  <c r="H99" i="4"/>
  <c r="H57" i="4"/>
  <c r="H53" i="4"/>
  <c r="H49" i="4"/>
  <c r="H45" i="4"/>
  <c r="H36" i="4"/>
  <c r="H24" i="4"/>
  <c r="H20" i="4"/>
  <c r="H12" i="4"/>
  <c r="H422" i="4"/>
  <c r="H408" i="4"/>
  <c r="H394" i="4"/>
  <c r="H376" i="4"/>
  <c r="H362" i="4"/>
  <c r="H344" i="4"/>
  <c r="H331" i="4"/>
  <c r="H326" i="4"/>
  <c r="H309" i="4"/>
  <c r="H292" i="4"/>
  <c r="H288" i="4"/>
  <c r="H246" i="4"/>
  <c r="H242" i="4"/>
  <c r="H221" i="4"/>
  <c r="H217" i="4"/>
  <c r="H208" i="4"/>
  <c r="H204" i="4"/>
  <c r="H166" i="4"/>
  <c r="H162" i="4"/>
  <c r="H116" i="4"/>
  <c r="H95" i="4"/>
  <c r="H91" i="4"/>
  <c r="H79" i="4"/>
  <c r="H75" i="4"/>
  <c r="H70" i="4"/>
  <c r="H66" i="4"/>
  <c r="H62" i="4"/>
  <c r="H41" i="4"/>
  <c r="H443" i="4"/>
  <c r="H436" i="4"/>
  <c r="H418" i="4"/>
  <c r="H412" i="4"/>
  <c r="H406" i="4"/>
  <c r="H401" i="4"/>
  <c r="H396" i="4"/>
  <c r="H390" i="4"/>
  <c r="H385" i="4"/>
  <c r="H380" i="4"/>
  <c r="H374" i="4"/>
  <c r="H369" i="4"/>
  <c r="H364" i="4"/>
  <c r="H358" i="4"/>
  <c r="H353" i="4"/>
  <c r="H348" i="4"/>
  <c r="H343" i="4"/>
  <c r="H338" i="4"/>
  <c r="H333" i="4"/>
  <c r="H318" i="4"/>
  <c r="H299" i="4"/>
  <c r="H289" i="4"/>
  <c r="H266" i="4"/>
  <c r="H257" i="4"/>
  <c r="H190" i="4"/>
  <c r="H181" i="4"/>
  <c r="H177" i="4"/>
  <c r="H159" i="4"/>
  <c r="H155" i="4"/>
  <c r="H87" i="4"/>
  <c r="H83" i="4"/>
  <c r="H437" i="4"/>
  <c r="H431" i="4"/>
  <c r="H426" i="4"/>
  <c r="H413" i="4"/>
  <c r="H403" i="4"/>
  <c r="H397" i="4"/>
  <c r="H387" i="4"/>
  <c r="H381" i="4"/>
  <c r="H371" i="4"/>
  <c r="H365" i="4"/>
  <c r="H355" i="4"/>
  <c r="H349" i="4"/>
  <c r="H334" i="4"/>
  <c r="H315" i="4"/>
  <c r="H305" i="4"/>
  <c r="H300" i="4"/>
  <c r="H295" i="4"/>
  <c r="H290" i="4"/>
  <c r="H281" i="4"/>
  <c r="H258" i="4"/>
  <c r="H249" i="4"/>
  <c r="H236" i="4"/>
  <c r="H231" i="4"/>
  <c r="H227" i="4"/>
  <c r="H222" i="4"/>
  <c r="H213" i="4"/>
  <c r="H209" i="4"/>
  <c r="H191" i="4"/>
  <c r="H187" i="4"/>
  <c r="H182" i="4"/>
  <c r="H178" i="4"/>
  <c r="H169" i="4"/>
  <c r="H117" i="4"/>
  <c r="H113" i="4"/>
  <c r="H438" i="4"/>
  <c r="H427" i="4"/>
  <c r="H420" i="4"/>
  <c r="H345" i="4"/>
  <c r="H340" i="4"/>
  <c r="H335" i="4"/>
  <c r="H330" i="4"/>
  <c r="H325" i="4"/>
  <c r="H310" i="4"/>
  <c r="H291" i="4"/>
  <c r="H286" i="4"/>
  <c r="H277" i="4"/>
  <c r="H268" i="4"/>
  <c r="H263" i="4"/>
  <c r="H259" i="4"/>
  <c r="H254" i="4"/>
  <c r="H245" i="4"/>
  <c r="H241" i="4"/>
  <c r="H218" i="4"/>
  <c r="H205" i="4"/>
  <c r="H196" i="4"/>
  <c r="H126" i="4"/>
  <c r="H122" i="4"/>
  <c r="H109" i="4"/>
  <c r="H105" i="4"/>
  <c r="H118" i="4"/>
  <c r="H60" i="4"/>
  <c r="H14" i="4"/>
  <c r="H10" i="4"/>
  <c r="H379" i="4"/>
  <c r="H373" i="4"/>
  <c r="H363" i="4"/>
  <c r="H357" i="4"/>
  <c r="H347" i="4"/>
  <c r="H337" i="4"/>
  <c r="H332" i="4"/>
  <c r="H327" i="4"/>
  <c r="H322" i="4"/>
  <c r="H317" i="4"/>
  <c r="H302" i="4"/>
  <c r="H274" i="4"/>
  <c r="H265" i="4"/>
  <c r="H238" i="4"/>
  <c r="H229" i="4"/>
  <c r="H220" i="4"/>
  <c r="H215" i="4"/>
  <c r="H211" i="4"/>
  <c r="H202" i="4"/>
  <c r="H193" i="4"/>
  <c r="H158" i="4"/>
  <c r="H154" i="4"/>
  <c r="H141" i="4"/>
  <c r="H132" i="4"/>
  <c r="H78" i="4"/>
  <c r="H69" i="4"/>
  <c r="H65" i="4"/>
  <c r="H23" i="4"/>
  <c r="H442" i="4"/>
  <c r="H429" i="4"/>
  <c r="H423" i="4"/>
  <c r="H417" i="4"/>
  <c r="H342" i="4"/>
  <c r="H323" i="4"/>
  <c r="H313" i="4"/>
  <c r="H308" i="4"/>
  <c r="H303" i="4"/>
  <c r="H298" i="4"/>
  <c r="H293" i="4"/>
  <c r="H284" i="4"/>
  <c r="H279" i="4"/>
  <c r="H275" i="4"/>
  <c r="H270" i="4"/>
  <c r="H261" i="4"/>
  <c r="H252" i="4"/>
  <c r="H247" i="4"/>
  <c r="H243" i="4"/>
  <c r="H234" i="4"/>
  <c r="H225" i="4"/>
  <c r="H172" i="4"/>
  <c r="H167" i="4"/>
  <c r="H163" i="4"/>
  <c r="H150" i="4"/>
  <c r="H146" i="4"/>
  <c r="H137" i="4"/>
  <c r="H74" i="4"/>
  <c r="H28" i="4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3" i="5"/>
  <c r="I262" i="4" l="1"/>
  <c r="J262" i="4" s="1"/>
  <c r="I152" i="4"/>
  <c r="J152" i="4" s="1"/>
  <c r="I372" i="4"/>
  <c r="J372" i="4" s="1"/>
  <c r="I42" i="4"/>
  <c r="J42" i="4" s="1"/>
  <c r="I230" i="4"/>
  <c r="J230" i="4" s="1"/>
  <c r="I340" i="4"/>
  <c r="J340" i="4" s="1"/>
  <c r="I120" i="4"/>
  <c r="J120" i="4" s="1"/>
  <c r="I10" i="4"/>
  <c r="J10" i="4" s="1"/>
  <c r="I349" i="4"/>
  <c r="J349" i="4" s="1"/>
  <c r="I239" i="4"/>
  <c r="J239" i="4" s="1"/>
  <c r="I129" i="4"/>
  <c r="J129" i="4" s="1"/>
  <c r="I19" i="4"/>
  <c r="J19" i="4" s="1"/>
  <c r="I357" i="4"/>
  <c r="J357" i="4" s="1"/>
  <c r="I247" i="4"/>
  <c r="J247" i="4" s="1"/>
  <c r="I137" i="4"/>
  <c r="J137" i="4" s="1"/>
  <c r="I27" i="4"/>
  <c r="J27" i="4" s="1"/>
  <c r="I365" i="4"/>
  <c r="J365" i="4" s="1"/>
  <c r="I255" i="4"/>
  <c r="J255" i="4" s="1"/>
  <c r="I145" i="4"/>
  <c r="J145" i="4" s="1"/>
  <c r="I35" i="4"/>
  <c r="J35" i="4" s="1"/>
  <c r="I422" i="4"/>
  <c r="J422" i="4" s="1"/>
  <c r="I92" i="4"/>
  <c r="J92" i="4" s="1"/>
  <c r="I312" i="4"/>
  <c r="J312" i="4" s="1"/>
  <c r="I202" i="4"/>
  <c r="J202" i="4" s="1"/>
  <c r="I118" i="4"/>
  <c r="J118" i="4" s="1"/>
  <c r="I8" i="4"/>
  <c r="J8" i="4" s="1"/>
  <c r="I228" i="4"/>
  <c r="J228" i="4" s="1"/>
  <c r="I338" i="4"/>
  <c r="J338" i="4" s="1"/>
  <c r="I237" i="4"/>
  <c r="J237" i="4" s="1"/>
  <c r="I127" i="4"/>
  <c r="J127" i="4" s="1"/>
  <c r="I347" i="4"/>
  <c r="J347" i="4" s="1"/>
  <c r="I17" i="4"/>
  <c r="J17" i="4" s="1"/>
  <c r="I245" i="4"/>
  <c r="J245" i="4" s="1"/>
  <c r="I135" i="4"/>
  <c r="J135" i="4" s="1"/>
  <c r="I25" i="4"/>
  <c r="J25" i="4" s="1"/>
  <c r="I355" i="4"/>
  <c r="J355" i="4" s="1"/>
  <c r="I253" i="4"/>
  <c r="J253" i="4" s="1"/>
  <c r="I363" i="4"/>
  <c r="J363" i="4" s="1"/>
  <c r="I143" i="4"/>
  <c r="J143" i="4" s="1"/>
  <c r="I33" i="4"/>
  <c r="J33" i="4" s="1"/>
  <c r="I261" i="4"/>
  <c r="J261" i="4" s="1"/>
  <c r="I371" i="4"/>
  <c r="J371" i="4" s="1"/>
  <c r="I151" i="4"/>
  <c r="J151" i="4" s="1"/>
  <c r="I41" i="4"/>
  <c r="J41" i="4" s="1"/>
  <c r="I45" i="4"/>
  <c r="J45" i="4" s="1"/>
  <c r="I375" i="4"/>
  <c r="J375" i="4" s="1"/>
  <c r="I265" i="4"/>
  <c r="J265" i="4" s="1"/>
  <c r="I155" i="4"/>
  <c r="J155" i="4" s="1"/>
  <c r="I60" i="4"/>
  <c r="J60" i="4" s="1"/>
  <c r="I390" i="4"/>
  <c r="J390" i="4" s="1"/>
  <c r="I280" i="4"/>
  <c r="J280" i="4" s="1"/>
  <c r="I170" i="4"/>
  <c r="J170" i="4" s="1"/>
  <c r="I285" i="4"/>
  <c r="J285" i="4" s="1"/>
  <c r="I175" i="4"/>
  <c r="J175" i="4" s="1"/>
  <c r="I395" i="4"/>
  <c r="J395" i="4" s="1"/>
  <c r="I65" i="4"/>
  <c r="J65" i="4" s="1"/>
  <c r="I70" i="4"/>
  <c r="J70" i="4" s="1"/>
  <c r="I180" i="4"/>
  <c r="J180" i="4" s="1"/>
  <c r="I400" i="4"/>
  <c r="J400" i="4" s="1"/>
  <c r="I290" i="4"/>
  <c r="J290" i="4" s="1"/>
  <c r="I85" i="4"/>
  <c r="J85" i="4" s="1"/>
  <c r="I415" i="4"/>
  <c r="J415" i="4" s="1"/>
  <c r="I305" i="4"/>
  <c r="J305" i="4" s="1"/>
  <c r="I195" i="4"/>
  <c r="J195" i="4" s="1"/>
  <c r="I310" i="4"/>
  <c r="J310" i="4" s="1"/>
  <c r="I200" i="4"/>
  <c r="J200" i="4" s="1"/>
  <c r="I420" i="4"/>
  <c r="J420" i="4" s="1"/>
  <c r="I90" i="4"/>
  <c r="J90" i="4" s="1"/>
  <c r="I318" i="4"/>
  <c r="J318" i="4" s="1"/>
  <c r="I428" i="4"/>
  <c r="J428" i="4" s="1"/>
  <c r="I208" i="4"/>
  <c r="J208" i="4" s="1"/>
  <c r="I98" i="4"/>
  <c r="J98" i="4" s="1"/>
  <c r="I326" i="4"/>
  <c r="J326" i="4" s="1"/>
  <c r="I436" i="4"/>
  <c r="J436" i="4" s="1"/>
  <c r="I216" i="4"/>
  <c r="J216" i="4" s="1"/>
  <c r="I106" i="4"/>
  <c r="J106" i="4" s="1"/>
  <c r="I438" i="4"/>
  <c r="J438" i="4" s="1"/>
  <c r="I328" i="4"/>
  <c r="J328" i="4" s="1"/>
  <c r="I108" i="4"/>
  <c r="J108" i="4" s="1"/>
  <c r="I218" i="4"/>
  <c r="J218" i="4" s="1"/>
  <c r="I86" i="4"/>
  <c r="J86" i="4" s="1"/>
  <c r="I196" i="4"/>
  <c r="J196" i="4" s="1"/>
  <c r="I416" i="4"/>
  <c r="J416" i="4" s="1"/>
  <c r="I306" i="4"/>
  <c r="J306" i="4" s="1"/>
  <c r="I53" i="4"/>
  <c r="J53" i="4" s="1"/>
  <c r="I383" i="4"/>
  <c r="J383" i="4" s="1"/>
  <c r="I273" i="4"/>
  <c r="J273" i="4" s="1"/>
  <c r="I163" i="4"/>
  <c r="J163" i="4" s="1"/>
  <c r="I397" i="4"/>
  <c r="J397" i="4" s="1"/>
  <c r="I287" i="4"/>
  <c r="J287" i="4" s="1"/>
  <c r="I177" i="4"/>
  <c r="J177" i="4" s="1"/>
  <c r="I67" i="4"/>
  <c r="J67" i="4" s="1"/>
  <c r="I341" i="4"/>
  <c r="J341" i="4" s="1"/>
  <c r="I231" i="4"/>
  <c r="J231" i="4" s="1"/>
  <c r="I121" i="4"/>
  <c r="J121" i="4" s="1"/>
  <c r="I11" i="4"/>
  <c r="J11" i="4" s="1"/>
  <c r="I350" i="4"/>
  <c r="J350" i="4" s="1"/>
  <c r="I20" i="4"/>
  <c r="J20" i="4" s="1"/>
  <c r="I240" i="4"/>
  <c r="J240" i="4" s="1"/>
  <c r="I130" i="4"/>
  <c r="J130" i="4" s="1"/>
  <c r="I358" i="4"/>
  <c r="J358" i="4" s="1"/>
  <c r="I248" i="4"/>
  <c r="J248" i="4" s="1"/>
  <c r="I28" i="4"/>
  <c r="J28" i="4" s="1"/>
  <c r="I138" i="4"/>
  <c r="J138" i="4" s="1"/>
  <c r="I366" i="4"/>
  <c r="J366" i="4" s="1"/>
  <c r="I256" i="4"/>
  <c r="J256" i="4" s="1"/>
  <c r="I36" i="4"/>
  <c r="J36" i="4" s="1"/>
  <c r="I146" i="4"/>
  <c r="J146" i="4" s="1"/>
  <c r="I158" i="4"/>
  <c r="J158" i="4" s="1"/>
  <c r="I48" i="4"/>
  <c r="J48" i="4" s="1"/>
  <c r="I268" i="4"/>
  <c r="J268" i="4" s="1"/>
  <c r="I378" i="4"/>
  <c r="J378" i="4" s="1"/>
  <c r="I54" i="4"/>
  <c r="J54" i="4" s="1"/>
  <c r="I384" i="4"/>
  <c r="J384" i="4" s="1"/>
  <c r="I274" i="4"/>
  <c r="J274" i="4" s="1"/>
  <c r="I164" i="4"/>
  <c r="J164" i="4" s="1"/>
  <c r="I398" i="4"/>
  <c r="J398" i="4" s="1"/>
  <c r="I288" i="4"/>
  <c r="J288" i="4" s="1"/>
  <c r="I68" i="4"/>
  <c r="J68" i="4" s="1"/>
  <c r="I178" i="4"/>
  <c r="J178" i="4" s="1"/>
  <c r="I293" i="4"/>
  <c r="J293" i="4" s="1"/>
  <c r="I183" i="4"/>
  <c r="J183" i="4" s="1"/>
  <c r="I73" i="4"/>
  <c r="J73" i="4" s="1"/>
  <c r="I403" i="4"/>
  <c r="J403" i="4" s="1"/>
  <c r="I78" i="4"/>
  <c r="J78" i="4" s="1"/>
  <c r="I408" i="4"/>
  <c r="J408" i="4" s="1"/>
  <c r="I188" i="4"/>
  <c r="J188" i="4" s="1"/>
  <c r="I298" i="4"/>
  <c r="J298" i="4" s="1"/>
  <c r="I198" i="4"/>
  <c r="J198" i="4" s="1"/>
  <c r="I88" i="4"/>
  <c r="J88" i="4" s="1"/>
  <c r="I308" i="4"/>
  <c r="J308" i="4" s="1"/>
  <c r="I418" i="4"/>
  <c r="J418" i="4" s="1"/>
  <c r="I93" i="4"/>
  <c r="J93" i="4" s="1"/>
  <c r="I423" i="4"/>
  <c r="J423" i="4" s="1"/>
  <c r="I313" i="4"/>
  <c r="J313" i="4" s="1"/>
  <c r="I203" i="4"/>
  <c r="J203" i="4" s="1"/>
  <c r="I101" i="4"/>
  <c r="J101" i="4" s="1"/>
  <c r="I431" i="4"/>
  <c r="J431" i="4" s="1"/>
  <c r="I321" i="4"/>
  <c r="J321" i="4" s="1"/>
  <c r="I211" i="4"/>
  <c r="J211" i="4" s="1"/>
  <c r="I109" i="4"/>
  <c r="J109" i="4" s="1"/>
  <c r="I219" i="4"/>
  <c r="J219" i="4" s="1"/>
  <c r="I439" i="4"/>
  <c r="J439" i="4" s="1"/>
  <c r="I329" i="4"/>
  <c r="J329" i="4" s="1"/>
  <c r="I246" i="4"/>
  <c r="J246" i="4" s="1"/>
  <c r="I136" i="4"/>
  <c r="J136" i="4" s="1"/>
  <c r="I356" i="4"/>
  <c r="J356" i="4" s="1"/>
  <c r="I26" i="4"/>
  <c r="J26" i="4" s="1"/>
  <c r="I429" i="4"/>
  <c r="J429" i="4" s="1"/>
  <c r="I319" i="4"/>
  <c r="J319" i="4" s="1"/>
  <c r="I209" i="4"/>
  <c r="J209" i="4" s="1"/>
  <c r="I99" i="4"/>
  <c r="J99" i="4" s="1"/>
  <c r="I157" i="4"/>
  <c r="J157" i="4" s="1"/>
  <c r="I47" i="4"/>
  <c r="J47" i="4" s="1"/>
  <c r="I377" i="4"/>
  <c r="J377" i="4" s="1"/>
  <c r="I267" i="4"/>
  <c r="J267" i="4" s="1"/>
  <c r="I334" i="4"/>
  <c r="J334" i="4" s="1"/>
  <c r="I224" i="4"/>
  <c r="J224" i="4" s="1"/>
  <c r="I114" i="4"/>
  <c r="J114" i="4" s="1"/>
  <c r="I12" i="4"/>
  <c r="J12" i="4" s="1"/>
  <c r="I342" i="4"/>
  <c r="J342" i="4" s="1"/>
  <c r="I232" i="4"/>
  <c r="J232" i="4" s="1"/>
  <c r="I122" i="4"/>
  <c r="J122" i="4" s="1"/>
  <c r="I21" i="4"/>
  <c r="J21" i="4" s="1"/>
  <c r="I351" i="4"/>
  <c r="J351" i="4" s="1"/>
  <c r="I241" i="4"/>
  <c r="J241" i="4" s="1"/>
  <c r="I131" i="4"/>
  <c r="J131" i="4" s="1"/>
  <c r="I29" i="4"/>
  <c r="J29" i="4" s="1"/>
  <c r="I359" i="4"/>
  <c r="J359" i="4" s="1"/>
  <c r="I249" i="4"/>
  <c r="J249" i="4" s="1"/>
  <c r="I139" i="4"/>
  <c r="J139" i="4" s="1"/>
  <c r="I37" i="4"/>
  <c r="J37" i="4" s="1"/>
  <c r="I367" i="4"/>
  <c r="J367" i="4" s="1"/>
  <c r="I257" i="4"/>
  <c r="J257" i="4" s="1"/>
  <c r="I147" i="4"/>
  <c r="J147" i="4" s="1"/>
  <c r="I269" i="4"/>
  <c r="J269" i="4" s="1"/>
  <c r="I159" i="4"/>
  <c r="J159" i="4" s="1"/>
  <c r="I49" i="4"/>
  <c r="J49" i="4" s="1"/>
  <c r="I379" i="4"/>
  <c r="J379" i="4" s="1"/>
  <c r="I165" i="4"/>
  <c r="J165" i="4" s="1"/>
  <c r="I55" i="4"/>
  <c r="J55" i="4" s="1"/>
  <c r="I385" i="4"/>
  <c r="J385" i="4" s="1"/>
  <c r="I275" i="4"/>
  <c r="J275" i="4" s="1"/>
  <c r="I166" i="4"/>
  <c r="J166" i="4" s="1"/>
  <c r="I56" i="4"/>
  <c r="J56" i="4" s="1"/>
  <c r="I276" i="4"/>
  <c r="J276" i="4" s="1"/>
  <c r="I386" i="4"/>
  <c r="J386" i="4" s="1"/>
  <c r="I69" i="4"/>
  <c r="J69" i="4" s="1"/>
  <c r="I399" i="4"/>
  <c r="J399" i="4" s="1"/>
  <c r="I289" i="4"/>
  <c r="J289" i="4" s="1"/>
  <c r="I179" i="4"/>
  <c r="J179" i="4" s="1"/>
  <c r="I294" i="4"/>
  <c r="J294" i="4" s="1"/>
  <c r="I184" i="4"/>
  <c r="J184" i="4" s="1"/>
  <c r="I404" i="4"/>
  <c r="J404" i="4" s="1"/>
  <c r="I74" i="4"/>
  <c r="J74" i="4" s="1"/>
  <c r="I189" i="4"/>
  <c r="J189" i="4" s="1"/>
  <c r="I79" i="4"/>
  <c r="J79" i="4" s="1"/>
  <c r="I299" i="4"/>
  <c r="J299" i="4" s="1"/>
  <c r="I409" i="4"/>
  <c r="J409" i="4" s="1"/>
  <c r="I309" i="4"/>
  <c r="J309" i="4" s="1"/>
  <c r="I199" i="4"/>
  <c r="J199" i="4" s="1"/>
  <c r="I89" i="4"/>
  <c r="J89" i="4" s="1"/>
  <c r="I419" i="4"/>
  <c r="J419" i="4" s="1"/>
  <c r="I204" i="4"/>
  <c r="J204" i="4" s="1"/>
  <c r="I94" i="4"/>
  <c r="J94" i="4" s="1"/>
  <c r="I424" i="4"/>
  <c r="J424" i="4" s="1"/>
  <c r="I314" i="4"/>
  <c r="J314" i="4" s="1"/>
  <c r="I102" i="4"/>
  <c r="J102" i="4" s="1"/>
  <c r="I432" i="4"/>
  <c r="J432" i="4" s="1"/>
  <c r="I322" i="4"/>
  <c r="J322" i="4" s="1"/>
  <c r="I212" i="4"/>
  <c r="J212" i="4" s="1"/>
  <c r="I110" i="4"/>
  <c r="J110" i="4" s="1"/>
  <c r="I440" i="4"/>
  <c r="J440" i="4" s="1"/>
  <c r="I220" i="4"/>
  <c r="J220" i="4" s="1"/>
  <c r="I330" i="4"/>
  <c r="J330" i="4" s="1"/>
  <c r="I229" i="4"/>
  <c r="J229" i="4" s="1"/>
  <c r="I119" i="4"/>
  <c r="J119" i="4" s="1"/>
  <c r="I339" i="4"/>
  <c r="J339" i="4" s="1"/>
  <c r="I9" i="4"/>
  <c r="J9" i="4" s="1"/>
  <c r="I61" i="4"/>
  <c r="J61" i="4" s="1"/>
  <c r="I391" i="4"/>
  <c r="J391" i="4" s="1"/>
  <c r="I281" i="4"/>
  <c r="J281" i="4" s="1"/>
  <c r="I171" i="4"/>
  <c r="J171" i="4" s="1"/>
  <c r="I421" i="4"/>
  <c r="J421" i="4" s="1"/>
  <c r="I311" i="4"/>
  <c r="J311" i="4" s="1"/>
  <c r="I201" i="4"/>
  <c r="J201" i="4" s="1"/>
  <c r="I91" i="4"/>
  <c r="J91" i="4" s="1"/>
  <c r="I182" i="4"/>
  <c r="J182" i="4" s="1"/>
  <c r="I292" i="4"/>
  <c r="J292" i="4" s="1"/>
  <c r="I72" i="4"/>
  <c r="J72" i="4" s="1"/>
  <c r="I402" i="4"/>
  <c r="J402" i="4" s="1"/>
  <c r="I5" i="4"/>
  <c r="J5" i="4" s="1"/>
  <c r="I335" i="4"/>
  <c r="J335" i="4" s="1"/>
  <c r="I225" i="4"/>
  <c r="J225" i="4" s="1"/>
  <c r="I115" i="4"/>
  <c r="J115" i="4" s="1"/>
  <c r="I13" i="4"/>
  <c r="J13" i="4" s="1"/>
  <c r="I343" i="4"/>
  <c r="J343" i="4" s="1"/>
  <c r="I233" i="4"/>
  <c r="J233" i="4" s="1"/>
  <c r="I123" i="4"/>
  <c r="J123" i="4" s="1"/>
  <c r="I22" i="4"/>
  <c r="J22" i="4" s="1"/>
  <c r="I352" i="4"/>
  <c r="J352" i="4" s="1"/>
  <c r="I242" i="4"/>
  <c r="J242" i="4" s="1"/>
  <c r="I132" i="4"/>
  <c r="J132" i="4" s="1"/>
  <c r="I30" i="4"/>
  <c r="J30" i="4" s="1"/>
  <c r="I360" i="4"/>
  <c r="J360" i="4" s="1"/>
  <c r="I140" i="4"/>
  <c r="J140" i="4" s="1"/>
  <c r="I250" i="4"/>
  <c r="J250" i="4" s="1"/>
  <c r="I38" i="4"/>
  <c r="J38" i="4" s="1"/>
  <c r="I148" i="4"/>
  <c r="J148" i="4" s="1"/>
  <c r="I368" i="4"/>
  <c r="J368" i="4" s="1"/>
  <c r="I258" i="4"/>
  <c r="J258" i="4" s="1"/>
  <c r="I270" i="4"/>
  <c r="J270" i="4" s="1"/>
  <c r="I380" i="4"/>
  <c r="J380" i="4" s="1"/>
  <c r="I160" i="4"/>
  <c r="J160" i="4" s="1"/>
  <c r="I50" i="4"/>
  <c r="J50" i="4" s="1"/>
  <c r="I277" i="4"/>
  <c r="J277" i="4" s="1"/>
  <c r="I167" i="4"/>
  <c r="J167" i="4" s="1"/>
  <c r="I387" i="4"/>
  <c r="J387" i="4" s="1"/>
  <c r="I57" i="4"/>
  <c r="J57" i="4" s="1"/>
  <c r="I405" i="4"/>
  <c r="J405" i="4" s="1"/>
  <c r="I295" i="4"/>
  <c r="J295" i="4" s="1"/>
  <c r="I185" i="4"/>
  <c r="J185" i="4" s="1"/>
  <c r="I75" i="4"/>
  <c r="J75" i="4" s="1"/>
  <c r="I190" i="4"/>
  <c r="J190" i="4" s="1"/>
  <c r="I80" i="4"/>
  <c r="J80" i="4" s="1"/>
  <c r="I410" i="4"/>
  <c r="J410" i="4" s="1"/>
  <c r="I300" i="4"/>
  <c r="J300" i="4" s="1"/>
  <c r="I205" i="4"/>
  <c r="J205" i="4" s="1"/>
  <c r="I315" i="4"/>
  <c r="J315" i="4" s="1"/>
  <c r="I95" i="4"/>
  <c r="J95" i="4" s="1"/>
  <c r="I425" i="4"/>
  <c r="J425" i="4" s="1"/>
  <c r="I213" i="4"/>
  <c r="J213" i="4" s="1"/>
  <c r="I323" i="4"/>
  <c r="J323" i="4" s="1"/>
  <c r="I103" i="4"/>
  <c r="J103" i="4" s="1"/>
  <c r="I433" i="4"/>
  <c r="J433" i="4" s="1"/>
  <c r="I221" i="4"/>
  <c r="J221" i="4" s="1"/>
  <c r="I111" i="4"/>
  <c r="J111" i="4" s="1"/>
  <c r="I441" i="4"/>
  <c r="J441" i="4" s="1"/>
  <c r="I331" i="4"/>
  <c r="J331" i="4" s="1"/>
  <c r="I238" i="4"/>
  <c r="J238" i="4" s="1"/>
  <c r="I128" i="4"/>
  <c r="J128" i="4" s="1"/>
  <c r="I18" i="4"/>
  <c r="J18" i="4" s="1"/>
  <c r="I348" i="4"/>
  <c r="J348" i="4" s="1"/>
  <c r="I156" i="4"/>
  <c r="J156" i="4" s="1"/>
  <c r="I46" i="4"/>
  <c r="J46" i="4" s="1"/>
  <c r="I376" i="4"/>
  <c r="J376" i="4" s="1"/>
  <c r="I266" i="4"/>
  <c r="J266" i="4" s="1"/>
  <c r="I286" i="4"/>
  <c r="J286" i="4" s="1"/>
  <c r="I176" i="4"/>
  <c r="J176" i="4" s="1"/>
  <c r="I66" i="4"/>
  <c r="J66" i="4" s="1"/>
  <c r="I396" i="4"/>
  <c r="J396" i="4" s="1"/>
  <c r="I181" i="4"/>
  <c r="J181" i="4" s="1"/>
  <c r="I71" i="4"/>
  <c r="J71" i="4" s="1"/>
  <c r="I401" i="4"/>
  <c r="J401" i="4" s="1"/>
  <c r="I291" i="4"/>
  <c r="J291" i="4" s="1"/>
  <c r="I197" i="4"/>
  <c r="J197" i="4" s="1"/>
  <c r="I87" i="4"/>
  <c r="J87" i="4" s="1"/>
  <c r="I417" i="4"/>
  <c r="J417" i="4" s="1"/>
  <c r="I307" i="4"/>
  <c r="J307" i="4" s="1"/>
  <c r="I116" i="4"/>
  <c r="J116" i="4" s="1"/>
  <c r="I6" i="4"/>
  <c r="J6" i="4" s="1"/>
  <c r="I336" i="4"/>
  <c r="J336" i="4" s="1"/>
  <c r="I226" i="4"/>
  <c r="J226" i="4" s="1"/>
  <c r="I14" i="4"/>
  <c r="J14" i="4" s="1"/>
  <c r="I124" i="4"/>
  <c r="J124" i="4" s="1"/>
  <c r="I344" i="4"/>
  <c r="J344" i="4" s="1"/>
  <c r="I234" i="4"/>
  <c r="J234" i="4" s="1"/>
  <c r="I125" i="4"/>
  <c r="J125" i="4" s="1"/>
  <c r="I15" i="4"/>
  <c r="J15" i="4" s="1"/>
  <c r="I345" i="4"/>
  <c r="J345" i="4" s="1"/>
  <c r="I235" i="4"/>
  <c r="J235" i="4" s="1"/>
  <c r="I133" i="4"/>
  <c r="J133" i="4" s="1"/>
  <c r="I23" i="4"/>
  <c r="J23" i="4" s="1"/>
  <c r="I353" i="4"/>
  <c r="J353" i="4" s="1"/>
  <c r="I243" i="4"/>
  <c r="J243" i="4" s="1"/>
  <c r="I141" i="4"/>
  <c r="J141" i="4" s="1"/>
  <c r="I31" i="4"/>
  <c r="J31" i="4" s="1"/>
  <c r="I251" i="4"/>
  <c r="J251" i="4" s="1"/>
  <c r="I361" i="4"/>
  <c r="J361" i="4" s="1"/>
  <c r="I149" i="4"/>
  <c r="J149" i="4" s="1"/>
  <c r="I259" i="4"/>
  <c r="J259" i="4" s="1"/>
  <c r="I39" i="4"/>
  <c r="J39" i="4" s="1"/>
  <c r="I369" i="4"/>
  <c r="J369" i="4" s="1"/>
  <c r="I373" i="4"/>
  <c r="J373" i="4" s="1"/>
  <c r="I263" i="4"/>
  <c r="J263" i="4" s="1"/>
  <c r="I153" i="4"/>
  <c r="J153" i="4" s="1"/>
  <c r="I43" i="4"/>
  <c r="J43" i="4" s="1"/>
  <c r="I381" i="4"/>
  <c r="J381" i="4" s="1"/>
  <c r="I271" i="4"/>
  <c r="J271" i="4" s="1"/>
  <c r="I161" i="4"/>
  <c r="J161" i="4" s="1"/>
  <c r="I51" i="4"/>
  <c r="J51" i="4" s="1"/>
  <c r="I278" i="4"/>
  <c r="J278" i="4" s="1"/>
  <c r="I388" i="4"/>
  <c r="J388" i="4" s="1"/>
  <c r="I168" i="4"/>
  <c r="J168" i="4" s="1"/>
  <c r="I58" i="4"/>
  <c r="J58" i="4" s="1"/>
  <c r="I173" i="4"/>
  <c r="J173" i="4" s="1"/>
  <c r="I283" i="4"/>
  <c r="J283" i="4" s="1"/>
  <c r="I63" i="4"/>
  <c r="J63" i="4" s="1"/>
  <c r="I393" i="4"/>
  <c r="J393" i="4" s="1"/>
  <c r="I406" i="4"/>
  <c r="J406" i="4" s="1"/>
  <c r="I296" i="4"/>
  <c r="J296" i="4" s="1"/>
  <c r="I186" i="4"/>
  <c r="J186" i="4" s="1"/>
  <c r="I76" i="4"/>
  <c r="J76" i="4" s="1"/>
  <c r="I301" i="4"/>
  <c r="J301" i="4" s="1"/>
  <c r="I411" i="4"/>
  <c r="J411" i="4" s="1"/>
  <c r="I191" i="4"/>
  <c r="J191" i="4" s="1"/>
  <c r="I81" i="4"/>
  <c r="J81" i="4" s="1"/>
  <c r="I413" i="4"/>
  <c r="J413" i="4" s="1"/>
  <c r="I303" i="4"/>
  <c r="J303" i="4" s="1"/>
  <c r="I193" i="4"/>
  <c r="J193" i="4" s="1"/>
  <c r="I83" i="4"/>
  <c r="J83" i="4" s="1"/>
  <c r="I316" i="4"/>
  <c r="J316" i="4" s="1"/>
  <c r="I206" i="4"/>
  <c r="J206" i="4" s="1"/>
  <c r="I96" i="4"/>
  <c r="J96" i="4" s="1"/>
  <c r="I426" i="4"/>
  <c r="J426" i="4" s="1"/>
  <c r="I214" i="4"/>
  <c r="J214" i="4" s="1"/>
  <c r="I104" i="4"/>
  <c r="J104" i="4" s="1"/>
  <c r="I324" i="4"/>
  <c r="J324" i="4" s="1"/>
  <c r="I434" i="4"/>
  <c r="J434" i="4" s="1"/>
  <c r="I222" i="4"/>
  <c r="J222" i="4" s="1"/>
  <c r="I332" i="4"/>
  <c r="J332" i="4" s="1"/>
  <c r="I112" i="4"/>
  <c r="J112" i="4" s="1"/>
  <c r="I442" i="4"/>
  <c r="J442" i="4" s="1"/>
  <c r="I364" i="4"/>
  <c r="J364" i="4" s="1"/>
  <c r="I254" i="4"/>
  <c r="J254" i="4" s="1"/>
  <c r="I144" i="4"/>
  <c r="J144" i="4" s="1"/>
  <c r="I34" i="4"/>
  <c r="J34" i="4" s="1"/>
  <c r="I437" i="4"/>
  <c r="J437" i="4" s="1"/>
  <c r="I327" i="4"/>
  <c r="J327" i="4" s="1"/>
  <c r="I217" i="4"/>
  <c r="J217" i="4" s="1"/>
  <c r="I107" i="4"/>
  <c r="J107" i="4" s="1"/>
  <c r="I62" i="4"/>
  <c r="J62" i="4" s="1"/>
  <c r="I392" i="4"/>
  <c r="J392" i="4" s="1"/>
  <c r="I172" i="4"/>
  <c r="J172" i="4" s="1"/>
  <c r="I282" i="4"/>
  <c r="J282" i="4" s="1"/>
  <c r="I77" i="4"/>
  <c r="J77" i="4" s="1"/>
  <c r="I407" i="4"/>
  <c r="J407" i="4" s="1"/>
  <c r="I297" i="4"/>
  <c r="J297" i="4" s="1"/>
  <c r="I187" i="4"/>
  <c r="J187" i="4" s="1"/>
  <c r="I430" i="4"/>
  <c r="J430" i="4" s="1"/>
  <c r="I320" i="4"/>
  <c r="J320" i="4" s="1"/>
  <c r="I100" i="4"/>
  <c r="J100" i="4" s="1"/>
  <c r="I210" i="4"/>
  <c r="J210" i="4" s="1"/>
  <c r="I117" i="4"/>
  <c r="J117" i="4" s="1"/>
  <c r="I7" i="4"/>
  <c r="J7" i="4" s="1"/>
  <c r="I227" i="4"/>
  <c r="J227" i="4" s="1"/>
  <c r="I337" i="4"/>
  <c r="J337" i="4" s="1"/>
  <c r="I126" i="4"/>
  <c r="J126" i="4" s="1"/>
  <c r="I236" i="4"/>
  <c r="J236" i="4" s="1"/>
  <c r="I16" i="4"/>
  <c r="J16" i="4" s="1"/>
  <c r="I346" i="4"/>
  <c r="J346" i="4" s="1"/>
  <c r="I134" i="4"/>
  <c r="J134" i="4" s="1"/>
  <c r="I244" i="4"/>
  <c r="J244" i="4" s="1"/>
  <c r="I24" i="4"/>
  <c r="J24" i="4" s="1"/>
  <c r="I354" i="4"/>
  <c r="J354" i="4" s="1"/>
  <c r="I142" i="4"/>
  <c r="J142" i="4" s="1"/>
  <c r="I32" i="4"/>
  <c r="J32" i="4" s="1"/>
  <c r="I362" i="4"/>
  <c r="J362" i="4" s="1"/>
  <c r="I252" i="4"/>
  <c r="J252" i="4" s="1"/>
  <c r="I260" i="4"/>
  <c r="J260" i="4" s="1"/>
  <c r="I150" i="4"/>
  <c r="J150" i="4" s="1"/>
  <c r="I40" i="4"/>
  <c r="J40" i="4" s="1"/>
  <c r="I370" i="4"/>
  <c r="J370" i="4" s="1"/>
  <c r="I374" i="4"/>
  <c r="J374" i="4" s="1"/>
  <c r="I264" i="4"/>
  <c r="J264" i="4" s="1"/>
  <c r="I154" i="4"/>
  <c r="J154" i="4" s="1"/>
  <c r="I44" i="4"/>
  <c r="J44" i="4" s="1"/>
  <c r="I382" i="4"/>
  <c r="J382" i="4" s="1"/>
  <c r="I52" i="4"/>
  <c r="J52" i="4" s="1"/>
  <c r="I272" i="4"/>
  <c r="J272" i="4" s="1"/>
  <c r="I162" i="4"/>
  <c r="J162" i="4" s="1"/>
  <c r="I389" i="4"/>
  <c r="J389" i="4" s="1"/>
  <c r="I279" i="4"/>
  <c r="J279" i="4" s="1"/>
  <c r="I169" i="4"/>
  <c r="J169" i="4" s="1"/>
  <c r="I59" i="4"/>
  <c r="J59" i="4" s="1"/>
  <c r="I174" i="4"/>
  <c r="J174" i="4" s="1"/>
  <c r="I284" i="4"/>
  <c r="J284" i="4" s="1"/>
  <c r="I64" i="4"/>
  <c r="J64" i="4" s="1"/>
  <c r="I394" i="4"/>
  <c r="J394" i="4" s="1"/>
  <c r="I412" i="4"/>
  <c r="J412" i="4" s="1"/>
  <c r="I302" i="4"/>
  <c r="J302" i="4" s="1"/>
  <c r="I192" i="4"/>
  <c r="J192" i="4" s="1"/>
  <c r="I82" i="4"/>
  <c r="J82" i="4" s="1"/>
  <c r="I414" i="4"/>
  <c r="J414" i="4" s="1"/>
  <c r="I84" i="4"/>
  <c r="J84" i="4" s="1"/>
  <c r="I304" i="4"/>
  <c r="J304" i="4" s="1"/>
  <c r="I194" i="4"/>
  <c r="J194" i="4" s="1"/>
  <c r="I317" i="4"/>
  <c r="J317" i="4" s="1"/>
  <c r="I427" i="4"/>
  <c r="J427" i="4" s="1"/>
  <c r="I207" i="4"/>
  <c r="J207" i="4" s="1"/>
  <c r="I97" i="4"/>
  <c r="J97" i="4" s="1"/>
  <c r="I325" i="4"/>
  <c r="J325" i="4" s="1"/>
  <c r="I215" i="4"/>
  <c r="J215" i="4" s="1"/>
  <c r="I435" i="4"/>
  <c r="J435" i="4" s="1"/>
  <c r="I105" i="4"/>
  <c r="J105" i="4" s="1"/>
  <c r="I333" i="4"/>
  <c r="J333" i="4" s="1"/>
  <c r="I223" i="4"/>
  <c r="J223" i="4" s="1"/>
  <c r="I443" i="4"/>
  <c r="J443" i="4" s="1"/>
  <c r="I113" i="4"/>
  <c r="J113" i="4" s="1"/>
  <c r="H4" i="4" l="1"/>
  <c r="I4" i="4" s="1"/>
  <c r="J4" i="4" s="1"/>
</calcChain>
</file>

<file path=xl/sharedStrings.xml><?xml version="1.0" encoding="utf-8"?>
<sst xmlns="http://schemas.openxmlformats.org/spreadsheetml/2006/main" count="2662" uniqueCount="144">
  <si>
    <t xml:space="preserve">Year 1 Achievement Milestone Achievement: Potential MCO incentive pool by Service Delivery Area, Hospital Class, and Medicaid Managed Care Program  </t>
  </si>
  <si>
    <t>SDA Class Combination</t>
  </si>
  <si>
    <t>Service Delivery Area</t>
  </si>
  <si>
    <t>Hospital Class</t>
  </si>
  <si>
    <t>Percent of STAR Kids Capitation Incentive Tied to Meeting Benchmark</t>
  </si>
  <si>
    <t>Percent of STAR PLUS Capitation Incentive Tied to Meeting Benchmark</t>
  </si>
  <si>
    <t>Percent of STAR Capitation Incentive Tied to Meeting Benchmark</t>
  </si>
  <si>
    <t>Bexar</t>
  </si>
  <si>
    <t>Children's</t>
  </si>
  <si>
    <t>Rural</t>
  </si>
  <si>
    <t>State-owned non-IMD</t>
  </si>
  <si>
    <t>Urban</t>
  </si>
  <si>
    <t>Dallas</t>
  </si>
  <si>
    <t>El Paso</t>
  </si>
  <si>
    <t>Harris</t>
  </si>
  <si>
    <t>Hidalgo</t>
  </si>
  <si>
    <t>Jefferson</t>
  </si>
  <si>
    <t>Lubbock</t>
  </si>
  <si>
    <t>MRSA Central</t>
  </si>
  <si>
    <t>MRSA Northeast</t>
  </si>
  <si>
    <t>MRSA West</t>
  </si>
  <si>
    <t>Nueces</t>
  </si>
  <si>
    <t>Tarrant</t>
  </si>
  <si>
    <t>Travis</t>
  </si>
  <si>
    <t>IMPORTANT NOTE</t>
  </si>
  <si>
    <t xml:space="preserve">The incentive pool percentages may change as MCO capitation amounts are updated.  MCOs will be notified by HHSC in writing of any changes to the incentive pool amounts. </t>
  </si>
  <si>
    <t>State Share of FMAP for SFY 2025:</t>
  </si>
  <si>
    <t>Plan Code</t>
  </si>
  <si>
    <t>Plan Name</t>
  </si>
  <si>
    <t>Total Capitation Payment for Plan Code</t>
  </si>
  <si>
    <t>MCO Name</t>
  </si>
  <si>
    <t>SDA Name</t>
  </si>
  <si>
    <t>Managed Care Program</t>
  </si>
  <si>
    <t>Class</t>
  </si>
  <si>
    <t>Potential ATLIS % of Capitation Payment</t>
  </si>
  <si>
    <t>Estimated Potential ATLIS Payment for September to February</t>
  </si>
  <si>
    <t>IGT Required with 8% Buffer</t>
  </si>
  <si>
    <t>AETNA</t>
  </si>
  <si>
    <t>STAR</t>
  </si>
  <si>
    <t>Community First Health Plan</t>
  </si>
  <si>
    <t>KA</t>
  </si>
  <si>
    <t>STAR Kids</t>
  </si>
  <si>
    <t>S1</t>
  </si>
  <si>
    <t>STAR+PLUS</t>
  </si>
  <si>
    <t>Molina Healthcare of Texas</t>
  </si>
  <si>
    <t>Superior Health Plan</t>
  </si>
  <si>
    <t>KE</t>
  </si>
  <si>
    <t>S5</t>
  </si>
  <si>
    <t>UnitedHealthCare Community Plan</t>
  </si>
  <si>
    <t>Wellpoint</t>
  </si>
  <si>
    <t>KW</t>
  </si>
  <si>
    <t>9F</t>
  </si>
  <si>
    <t>Parkland Community Health Plan</t>
  </si>
  <si>
    <t>9H</t>
  </si>
  <si>
    <t>S6</t>
  </si>
  <si>
    <t>K2</t>
  </si>
  <si>
    <t>El Paso First Health Plan</t>
  </si>
  <si>
    <t>S2</t>
  </si>
  <si>
    <t>EL PASO</t>
  </si>
  <si>
    <t>KF</t>
  </si>
  <si>
    <t>K3</t>
  </si>
  <si>
    <t>Community Health Choice</t>
  </si>
  <si>
    <t>S3</t>
  </si>
  <si>
    <t>7G</t>
  </si>
  <si>
    <t>7S</t>
  </si>
  <si>
    <t>HARRIS</t>
  </si>
  <si>
    <t>Texas Children's Health Plan</t>
  </si>
  <si>
    <t>KM</t>
  </si>
  <si>
    <t>7H</t>
  </si>
  <si>
    <t>7R</t>
  </si>
  <si>
    <t>KQ</t>
  </si>
  <si>
    <t>7P</t>
  </si>
  <si>
    <t>K4</t>
  </si>
  <si>
    <t>H4</t>
  </si>
  <si>
    <t>Driscoll Children's Health Plan</t>
  </si>
  <si>
    <t>KC</t>
  </si>
  <si>
    <t>H3</t>
  </si>
  <si>
    <t>H6</t>
  </si>
  <si>
    <t>H2</t>
  </si>
  <si>
    <t>H5</t>
  </si>
  <si>
    <t>KG</t>
  </si>
  <si>
    <t>H1</t>
  </si>
  <si>
    <t>KR</t>
  </si>
  <si>
    <t>S7</t>
  </si>
  <si>
    <t>KN</t>
  </si>
  <si>
    <t>8S</t>
  </si>
  <si>
    <t>KS</t>
  </si>
  <si>
    <t>8H</t>
  </si>
  <si>
    <t>8J</t>
  </si>
  <si>
    <t>8T</t>
  </si>
  <si>
    <t>8K</t>
  </si>
  <si>
    <t>8L</t>
  </si>
  <si>
    <t>8G</t>
  </si>
  <si>
    <t>8R</t>
  </si>
  <si>
    <t>FIRSTCARE</t>
  </si>
  <si>
    <t>5B</t>
  </si>
  <si>
    <t>LUBBOCK</t>
  </si>
  <si>
    <t>KH</t>
  </si>
  <si>
    <t>5A</t>
  </si>
  <si>
    <t>K5</t>
  </si>
  <si>
    <t>K7</t>
  </si>
  <si>
    <t>BlueCross BlueShield</t>
  </si>
  <si>
    <t>C3</t>
  </si>
  <si>
    <t>RightCare from Scott and White Health Plan</t>
  </si>
  <si>
    <t>C2</t>
  </si>
  <si>
    <t>C4</t>
  </si>
  <si>
    <t>C5</t>
  </si>
  <si>
    <t>KT</t>
  </si>
  <si>
    <t>C1</t>
  </si>
  <si>
    <t>P2</t>
  </si>
  <si>
    <t>N2</t>
  </si>
  <si>
    <t>KP</t>
  </si>
  <si>
    <t>KU</t>
  </si>
  <si>
    <t>N4</t>
  </si>
  <si>
    <t>N1</t>
  </si>
  <si>
    <t>W4</t>
  </si>
  <si>
    <t>KJ</t>
  </si>
  <si>
    <t>W3</t>
  </si>
  <si>
    <t>W6</t>
  </si>
  <si>
    <t>K6</t>
  </si>
  <si>
    <t>W2</t>
  </si>
  <si>
    <t>W5</t>
  </si>
  <si>
    <t>KD</t>
  </si>
  <si>
    <t>NUECES</t>
  </si>
  <si>
    <t>KV</t>
  </si>
  <si>
    <t>2Q</t>
  </si>
  <si>
    <t>S9</t>
  </si>
  <si>
    <t>K1</t>
  </si>
  <si>
    <t>Cook Children's Health Plan</t>
  </si>
  <si>
    <t>KB</t>
  </si>
  <si>
    <t>P1</t>
  </si>
  <si>
    <t>S8</t>
  </si>
  <si>
    <t>1P</t>
  </si>
  <si>
    <t>K8</t>
  </si>
  <si>
    <t>1A</t>
  </si>
  <si>
    <t>Dell Children's Health Plan</t>
  </si>
  <si>
    <t>KL</t>
  </si>
  <si>
    <t>S4</t>
  </si>
  <si>
    <t>State-Owned Non-IMD</t>
  </si>
  <si>
    <t>(All)</t>
  </si>
  <si>
    <t>Sum of IGT Required with 8% Buffer</t>
  </si>
  <si>
    <t>Column Labels</t>
  </si>
  <si>
    <t>Row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</si>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</sst>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44546A"/>
      <name val="Arial"/>
      <family val="2"/>
    </font>
    <font>
      <sz val="10"/>
      <color theme="1"/>
      <name val="Times New Roman"/>
      <family val="2"/>
    </font>
    <font>
      <sz val="11"/>
      <color rgb="FF44546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indexed="65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1" fillId="2" borderId="0" xfId="0" applyFont="1" applyFill="1"/>
    <xf numFmtId="6" fontId="0" fillId="0" borderId="0" xfId="0" applyNumberFormat="1"/>
    <xf numFmtId="0" fontId="1" fillId="2" borderId="0" xfId="0" applyFont="1" applyFill="1" applyAlignment="1">
      <alignment wrapText="1"/>
    </xf>
    <xf numFmtId="0" fontId="6" fillId="0" borderId="5" xfId="3" applyFont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 wrapText="1"/>
    </xf>
    <xf numFmtId="10" fontId="6" fillId="0" borderId="5" xfId="1" applyNumberFormat="1" applyFont="1" applyFill="1" applyBorder="1" applyAlignment="1">
      <alignment horizontal="center" vertical="center" wrapText="1"/>
    </xf>
    <xf numFmtId="10" fontId="6" fillId="0" borderId="6" xfId="1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 wrapText="1"/>
    </xf>
    <xf numFmtId="10" fontId="6" fillId="0" borderId="8" xfId="1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10" fontId="6" fillId="0" borderId="10" xfId="1" applyNumberFormat="1" applyFont="1" applyFill="1" applyBorder="1" applyAlignment="1">
      <alignment horizontal="center" vertical="center" wrapText="1"/>
    </xf>
    <xf numFmtId="10" fontId="4" fillId="0" borderId="10" xfId="1" applyNumberFormat="1" applyFont="1" applyFill="1" applyBorder="1" applyAlignment="1">
      <alignment horizontal="center" vertical="center" wrapText="1"/>
    </xf>
    <xf numFmtId="10" fontId="6" fillId="0" borderId="1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3" applyFont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10" fontId="4" fillId="4" borderId="5" xfId="4" applyNumberFormat="1" applyFont="1" applyFill="1" applyBorder="1" applyAlignment="1">
      <alignment horizontal="center" vertical="center" wrapText="1"/>
    </xf>
    <xf numFmtId="10" fontId="4" fillId="4" borderId="6" xfId="4" applyNumberFormat="1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wrapText="1"/>
    </xf>
    <xf numFmtId="0" fontId="6" fillId="0" borderId="7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left" vertical="center" wrapText="1"/>
    </xf>
    <xf numFmtId="10" fontId="0" fillId="0" borderId="0" xfId="1" applyNumberFormat="1" applyFont="1"/>
    <xf numFmtId="0" fontId="0" fillId="0" borderId="12" xfId="0" pivotButton="1" applyBorder="1"/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Alignment="1">
      <alignment horizontal="right"/>
    </xf>
    <xf numFmtId="164" fontId="0" fillId="0" borderId="0" xfId="5" applyNumberFormat="1" applyFont="1"/>
    <xf numFmtId="0" fontId="1" fillId="2" borderId="0" xfId="0" applyFont="1" applyFill="1" applyAlignment="1">
      <alignment horizontal="left" wrapText="1"/>
    </xf>
    <xf numFmtId="0" fontId="0" fillId="0" borderId="18" xfId="0" pivotButton="1" applyBorder="1"/>
    <xf numFmtId="8" fontId="0" fillId="0" borderId="0" xfId="0" applyNumberFormat="1"/>
    <xf numFmtId="44" fontId="0" fillId="0" borderId="18" xfId="6" applyFont="1" applyBorder="1"/>
    <xf numFmtId="44" fontId="0" fillId="0" borderId="0" xfId="6" applyFont="1"/>
    <xf numFmtId="44" fontId="0" fillId="0" borderId="12" xfId="6" pivotButton="1" applyFont="1" applyBorder="1"/>
    <xf numFmtId="44" fontId="0" fillId="0" borderId="13" xfId="6" applyFont="1" applyBorder="1"/>
    <xf numFmtId="44" fontId="0" fillId="0" borderId="14" xfId="6" applyFont="1" applyBorder="1"/>
    <xf numFmtId="44" fontId="0" fillId="0" borderId="12" xfId="6" applyFont="1" applyBorder="1"/>
    <xf numFmtId="44" fontId="0" fillId="0" borderId="19" xfId="6" applyFont="1" applyBorder="1"/>
    <xf numFmtId="44" fontId="0" fillId="0" borderId="19" xfId="6" applyFont="1" applyBorder="1" applyAlignment="1">
      <alignment wrapText="1"/>
    </xf>
    <xf numFmtId="44" fontId="0" fillId="0" borderId="15" xfId="6" applyFont="1" applyBorder="1"/>
    <xf numFmtId="44" fontId="0" fillId="0" borderId="21" xfId="6" applyFont="1" applyBorder="1"/>
    <xf numFmtId="44" fontId="0" fillId="0" borderId="20" xfId="6" applyFont="1" applyBorder="1"/>
    <xf numFmtId="44" fontId="0" fillId="0" borderId="22" xfId="6" applyFont="1" applyBorder="1"/>
    <xf numFmtId="0" fontId="1" fillId="5" borderId="0" xfId="0" applyFont="1" applyFill="1" applyAlignment="1">
      <alignment wrapText="1"/>
    </xf>
    <xf numFmtId="8" fontId="0" fillId="4" borderId="0" xfId="0" applyNumberFormat="1" applyFill="1"/>
    <xf numFmtId="44" fontId="0" fillId="5" borderId="16" xfId="6" applyFont="1" applyFill="1" applyBorder="1"/>
    <xf numFmtId="44" fontId="0" fillId="4" borderId="16" xfId="6" applyFont="1" applyFill="1" applyBorder="1"/>
    <xf numFmtId="44" fontId="0" fillId="4" borderId="17" xfId="6" applyFont="1" applyFill="1" applyBorder="1"/>
    <xf numFmtId="44" fontId="0" fillId="4" borderId="18" xfId="6" applyFont="1" applyFill="1" applyBorder="1"/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7">
    <cellStyle name="Comma" xfId="5" builtinId="3"/>
    <cellStyle name="Currency" xfId="6" builtinId="4"/>
    <cellStyle name="Normal" xfId="0" builtinId="0"/>
    <cellStyle name="Normal 3 5" xfId="2" xr:uid="{80E9E584-D04D-4365-9BAB-FAF73CCFE854}"/>
    <cellStyle name="Normal 8" xfId="3" xr:uid="{232ACB83-2916-427E-BCB9-E6D662A936A5}"/>
    <cellStyle name="Percent" xfId="1" builtinId="5"/>
    <cellStyle name="Percent 6" xfId="4" xr:uid="{E51ECE77-C0CD-418D-8FD5-7A1BFF950828}"/>
  </cellStyles>
  <dxfs count="1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alignment wrapText="1"/>
    </dxf>
    <dxf>
      <numFmt numFmtId="164" formatCode="_(* #,##0_);_(* \(#,##0\);_(* &quot;-&quot;??_);_(@_)"/>
    </dxf>
    <dxf>
      <numFmt numFmtId="35" formatCode="_(* #,##0.00_);_(* \(#,##0.00\);_(* &quot;-&quot;??_);_(@_)"/>
    </dxf>
    <dxf>
      <fill>
        <patternFill patternType="solid">
          <bgColor rgb="FFFFC000"/>
        </patternFill>
      </fill>
    </dxf>
    <dxf>
      <fill>
        <patternFill patternType="solid">
          <bgColor theme="7" tint="0.79998168889431442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p,Christina (HHSC)" refreshedDate="45644.653351967594" createdVersion="8" refreshedVersion="8" minRefreshableVersion="3" recordCount="440" xr:uid="{AB6AD901-C6F7-4FFF-BA0A-69DD3357B7F0}">
  <cacheSource type="worksheet">
    <worksheetSource ref="A3:J443" sheet="IGT Calculation"/>
  </cacheSource>
  <cacheFields count="10">
    <cacheField name="Plan Code" numFmtId="0">
      <sharedItems containsMixedTypes="1" containsNumber="1" containsInteger="1" minValue="10" maxValue="95"/>
    </cacheField>
    <cacheField name="Plan Name" numFmtId="0">
      <sharedItems/>
    </cacheField>
    <cacheField name="Total Capitation Payment for Plan Code" numFmtId="6">
      <sharedItems containsSemiMixedTypes="0" containsString="0" containsNumber="1" minValue="0" maxValue="699614060.00816584"/>
    </cacheField>
    <cacheField name="MCO Name" numFmtId="0">
      <sharedItems count="16">
        <s v="AETNA"/>
        <s v="Community First Health Plan"/>
        <s v="Molina Healthcare of Texas"/>
        <s v="Superior Health Plan"/>
        <s v="UnitedHealthCare Community Plan"/>
        <s v="Wellpoint"/>
        <s v="Parkland Community Health Plan"/>
        <s v="El Paso First Health Plan"/>
        <s v="Community Health Choice"/>
        <s v="Texas Children's Health Plan"/>
        <s v="Driscoll Children's Health Plan"/>
        <s v="FIRSTCARE"/>
        <s v="BlueCross BlueShield"/>
        <s v="RightCare from Scott and White Health Plan"/>
        <s v="Cook Children's Health Plan"/>
        <s v="Dell Children's Health Plan"/>
      </sharedItems>
    </cacheField>
    <cacheField name="SDA Name" numFmtId="0">
      <sharedItems count="13">
        <s v="Bexar"/>
        <s v="Dallas"/>
        <s v="El Paso"/>
        <s v="Harris"/>
        <s v="Hidalgo"/>
        <s v="Jefferson"/>
        <s v="Lubbock"/>
        <s v="MRSA Central"/>
        <s v="MRSA Northeast"/>
        <s v="MRSA West"/>
        <s v="Nueces"/>
        <s v="Tarrant"/>
        <s v="Travis"/>
      </sharedItems>
    </cacheField>
    <cacheField name="Managed Care Program" numFmtId="0">
      <sharedItems count="3">
        <s v="STAR"/>
        <s v="STAR Kids"/>
        <s v="STAR+PLUS"/>
      </sharedItems>
    </cacheField>
    <cacheField name="Class" numFmtId="0">
      <sharedItems count="4">
        <s v="Urban"/>
        <s v="Children's"/>
        <s v="Rural"/>
        <s v="State-Owned Non-IMD"/>
      </sharedItems>
    </cacheField>
    <cacheField name="Potential ATLIS % of Capitation Payment" numFmtId="10">
      <sharedItems containsSemiMixedTypes="0" containsString="0" containsNumber="1" minValue="0" maxValue="0.05"/>
    </cacheField>
    <cacheField name="Estimated Potential ATLIS Payment for September to February" numFmtId="8">
      <sharedItems containsSemiMixedTypes="0" containsString="0" containsNumber="1" minValue="0" maxValue="17043318.27"/>
    </cacheField>
    <cacheField name="IGT Required with 8% Buffer" numFmtId="8">
      <sharedItems containsSemiMixedTypes="0" containsString="0" containsNumber="1" minValue="0" maxValue="7360872.80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n v="43"/>
    <s v="AETNA"/>
    <n v="42475859.200582847"/>
    <x v="0"/>
    <x v="0"/>
    <x v="0"/>
    <x v="0"/>
    <n v="1.9347237462127114E-2"/>
    <n v="821790.53"/>
    <n v="354924.76"/>
  </r>
  <r>
    <n v="42"/>
    <s v="Community First Health Plan"/>
    <n v="176193588.72673175"/>
    <x v="1"/>
    <x v="0"/>
    <x v="0"/>
    <x v="0"/>
    <n v="1.9347237462127114E-2"/>
    <n v="3408859.2"/>
    <n v="1472259.02"/>
  </r>
  <r>
    <s v="KA"/>
    <s v="Community First Health Plan"/>
    <n v="92359815.788159296"/>
    <x v="1"/>
    <x v="0"/>
    <x v="1"/>
    <x v="0"/>
    <n v="0"/>
    <n v="0"/>
    <n v="0"/>
  </r>
  <r>
    <s v="S1"/>
    <s v="Community First Health Plan"/>
    <n v="168341951.75713345"/>
    <x v="1"/>
    <x v="0"/>
    <x v="2"/>
    <x v="0"/>
    <n v="4.9226907572373253E-2"/>
    <n v="8286953.7000000002"/>
    <n v="3579069.01"/>
  </r>
  <r>
    <n v="46"/>
    <s v="Molina Healthcare of Texas"/>
    <n v="187297480.01505354"/>
    <x v="2"/>
    <x v="0"/>
    <x v="2"/>
    <x v="0"/>
    <n v="4.9226907572373253E-2"/>
    <n v="9220075.7400000002"/>
    <n v="3982076.95"/>
  </r>
  <r>
    <n v="40"/>
    <s v="Superior Health Plan"/>
    <n v="205005831.15724114"/>
    <x v="3"/>
    <x v="0"/>
    <x v="0"/>
    <x v="0"/>
    <n v="1.9347237462127114E-2"/>
    <n v="3966296.5"/>
    <n v="1713011.73"/>
  </r>
  <r>
    <n v="47"/>
    <s v="Superior Health Plan"/>
    <n v="0"/>
    <x v="3"/>
    <x v="0"/>
    <x v="2"/>
    <x v="0"/>
    <n v="4.9226907572373253E-2"/>
    <n v="0"/>
    <n v="0"/>
  </r>
  <r>
    <s v="KE"/>
    <s v="Superior Health Plan"/>
    <n v="82313273.609127909"/>
    <x v="3"/>
    <x v="0"/>
    <x v="1"/>
    <x v="0"/>
    <n v="0"/>
    <n v="0"/>
    <n v="0"/>
  </r>
  <r>
    <s v="S5"/>
    <s v="UnitedHealthCare Community Plan"/>
    <n v="166818931.18939701"/>
    <x v="4"/>
    <x v="0"/>
    <x v="2"/>
    <x v="0"/>
    <n v="4.9226907572373253E-2"/>
    <n v="8211980.1100000003"/>
    <n v="3546688.51"/>
  </r>
  <r>
    <n v="44"/>
    <s v="Wellpoint"/>
    <n v="14984719.494238997"/>
    <x v="5"/>
    <x v="0"/>
    <x v="0"/>
    <x v="0"/>
    <n v="1.9347237462127114E-2"/>
    <n v="289912.93"/>
    <n v="125211.08"/>
  </r>
  <r>
    <n v="45"/>
    <s v="Wellpoint"/>
    <n v="0"/>
    <x v="5"/>
    <x v="0"/>
    <x v="2"/>
    <x v="0"/>
    <n v="4.9226907572373253E-2"/>
    <n v="0"/>
    <n v="0"/>
  </r>
  <r>
    <s v="KW"/>
    <s v="AETNA"/>
    <n v="103658862.34979095"/>
    <x v="0"/>
    <x v="1"/>
    <x v="1"/>
    <x v="0"/>
    <n v="0"/>
    <n v="0"/>
    <n v="0"/>
  </r>
  <r>
    <n v="95"/>
    <s v="Molina Healthcare of Texas"/>
    <n v="68498736.419801921"/>
    <x v="2"/>
    <x v="1"/>
    <x v="0"/>
    <x v="0"/>
    <n v="2.6003287050458634E-2"/>
    <n v="1781192.31"/>
    <n v="769282.71"/>
  </r>
  <r>
    <s v="9F"/>
    <s v="Molina Healthcare of Texas"/>
    <n v="371169089.89319175"/>
    <x v="2"/>
    <x v="1"/>
    <x v="2"/>
    <x v="0"/>
    <n v="2.2737070985419289E-2"/>
    <n v="8439297.9399999995"/>
    <n v="3644865.27"/>
  </r>
  <r>
    <n v="93"/>
    <s v="Parkland Community Health Plan"/>
    <n v="263456268.54927468"/>
    <x v="6"/>
    <x v="1"/>
    <x v="0"/>
    <x v="0"/>
    <n v="2.6003287050458634E-2"/>
    <n v="6850728.9800000004"/>
    <n v="2958775.04"/>
  </r>
  <r>
    <s v="9H"/>
    <s v="Superior Health Plan"/>
    <n v="297109261.54538572"/>
    <x v="3"/>
    <x v="1"/>
    <x v="2"/>
    <x v="0"/>
    <n v="2.2737070985419289E-2"/>
    <n v="6755394.3700000001"/>
    <n v="2917600.79"/>
  </r>
  <r>
    <s v="S6"/>
    <s v="UnitedHealthCare Community Plan"/>
    <n v="29753623.10034224"/>
    <x v="4"/>
    <x v="1"/>
    <x v="2"/>
    <x v="0"/>
    <n v="2.2737070985419289E-2"/>
    <n v="676510.24"/>
    <n v="292179.36"/>
  </r>
  <r>
    <n v="90"/>
    <s v="Wellpoint"/>
    <n v="355519531.12359583"/>
    <x v="5"/>
    <x v="1"/>
    <x v="0"/>
    <x v="0"/>
    <n v="2.6003287050458634E-2"/>
    <n v="9244676.4199999999"/>
    <n v="3992701.79"/>
  </r>
  <r>
    <s v="K2"/>
    <s v="Wellpoint"/>
    <n v="164132662.2856127"/>
    <x v="5"/>
    <x v="1"/>
    <x v="1"/>
    <x v="0"/>
    <n v="0"/>
    <n v="0"/>
    <n v="0"/>
  </r>
  <r>
    <n v="37"/>
    <s v="El Paso First Health Plan"/>
    <n v="97052670.392179996"/>
    <x v="7"/>
    <x v="2"/>
    <x v="0"/>
    <x v="0"/>
    <n v="0"/>
    <n v="0"/>
    <n v="0"/>
  </r>
  <r>
    <s v="S2"/>
    <s v="El Paso First Health Plan"/>
    <n v="93146959.923943251"/>
    <x v="7"/>
    <x v="2"/>
    <x v="2"/>
    <x v="0"/>
    <n v="4.3247235776152318E-2"/>
    <n v="4028348.54"/>
    <n v="1739811.51"/>
  </r>
  <r>
    <n v="31"/>
    <s v="Molina Healthcare of Texas"/>
    <n v="7452375.3546443209"/>
    <x v="2"/>
    <x v="2"/>
    <x v="0"/>
    <x v="0"/>
    <n v="0"/>
    <n v="0"/>
    <n v="0"/>
  </r>
  <r>
    <n v="33"/>
    <s v="Molina Healthcare of Texas"/>
    <n v="123395109.16634838"/>
    <x v="2"/>
    <x v="2"/>
    <x v="2"/>
    <x v="0"/>
    <n v="4.3247235776152318E-2"/>
    <n v="5336497.38"/>
    <n v="2304790.5299999998"/>
  </r>
  <r>
    <n v="36"/>
    <s v="Superior Health Plan"/>
    <n v="68919484.326229006"/>
    <x v="3"/>
    <x v="2"/>
    <x v="0"/>
    <x v="0"/>
    <n v="0"/>
    <n v="0"/>
    <n v="0"/>
  </r>
  <r>
    <s v="KF"/>
    <s v="Superior Health Plan"/>
    <n v="38777843.700360492"/>
    <x v="3"/>
    <x v="2"/>
    <x v="1"/>
    <x v="0"/>
    <n v="0"/>
    <n v="0"/>
    <n v="0"/>
  </r>
  <r>
    <n v="34"/>
    <s v="Wellpoint"/>
    <n v="0"/>
    <x v="5"/>
    <x v="2"/>
    <x v="2"/>
    <x v="0"/>
    <n v="4.3247235776152318E-2"/>
    <n v="0"/>
    <n v="0"/>
  </r>
  <r>
    <s v="K3"/>
    <s v="Wellpoint"/>
    <n v="14016757.216533026"/>
    <x v="5"/>
    <x v="2"/>
    <x v="1"/>
    <x v="0"/>
    <n v="0"/>
    <n v="0"/>
    <n v="0"/>
  </r>
  <r>
    <n v="79"/>
    <s v="Community Health Choice"/>
    <n v="406530605.80384243"/>
    <x v="8"/>
    <x v="3"/>
    <x v="0"/>
    <x v="0"/>
    <n v="0"/>
    <n v="0"/>
    <n v="0"/>
  </r>
  <r>
    <s v="S3"/>
    <s v="Community Health Choice"/>
    <n v="208472254.56496274"/>
    <x v="8"/>
    <x v="3"/>
    <x v="2"/>
    <x v="0"/>
    <n v="2.43610288038448E-2"/>
    <n v="5078598.5999999996"/>
    <n v="2193406.11"/>
  </r>
  <r>
    <s v="7G"/>
    <s v="Molina Healthcare of Texas"/>
    <n v="34979333.78586366"/>
    <x v="2"/>
    <x v="3"/>
    <x v="0"/>
    <x v="0"/>
    <n v="0"/>
    <n v="0"/>
    <n v="0"/>
  </r>
  <r>
    <s v="7S"/>
    <s v="Molina Healthcare of Texas"/>
    <n v="234411088.01094651"/>
    <x v="2"/>
    <x v="3"/>
    <x v="2"/>
    <x v="0"/>
    <n v="2.43610288038448E-2"/>
    <n v="5710495.2699999996"/>
    <n v="2466317.2200000002"/>
  </r>
  <r>
    <n v="72"/>
    <s v="Texas Children's Health Plan"/>
    <n v="565038535.53860629"/>
    <x v="9"/>
    <x v="3"/>
    <x v="0"/>
    <x v="0"/>
    <n v="0"/>
    <n v="0"/>
    <n v="0"/>
  </r>
  <r>
    <s v="KM"/>
    <s v="Texas Children's Health Plan"/>
    <n v="287970493.5997591"/>
    <x v="9"/>
    <x v="3"/>
    <x v="1"/>
    <x v="0"/>
    <n v="0"/>
    <n v="0"/>
    <n v="0"/>
  </r>
  <r>
    <s v="7H"/>
    <s v="UnitedHealthCare Community Plan"/>
    <n v="219748384.20860082"/>
    <x v="4"/>
    <x v="3"/>
    <x v="0"/>
    <x v="0"/>
    <n v="0"/>
    <n v="0"/>
    <n v="0"/>
  </r>
  <r>
    <s v="7R"/>
    <s v="UnitedHealthCare Community Plan"/>
    <n v="699614060.00816584"/>
    <x v="4"/>
    <x v="3"/>
    <x v="2"/>
    <x v="0"/>
    <n v="2.43610288038448E-2"/>
    <n v="17043318.27"/>
    <n v="7360872.8099999996"/>
  </r>
  <r>
    <s v="KQ"/>
    <s v="UnitedHealthCare Community Plan"/>
    <n v="112918459.64081107"/>
    <x v="4"/>
    <x v="3"/>
    <x v="1"/>
    <x v="0"/>
    <n v="0"/>
    <n v="0"/>
    <n v="0"/>
  </r>
  <r>
    <n v="71"/>
    <s v="Wellpoint"/>
    <n v="108907873.9828074"/>
    <x v="5"/>
    <x v="3"/>
    <x v="0"/>
    <x v="0"/>
    <n v="0"/>
    <n v="0"/>
    <n v="0"/>
  </r>
  <r>
    <s v="7P"/>
    <s v="Wellpoint"/>
    <n v="0"/>
    <x v="5"/>
    <x v="3"/>
    <x v="2"/>
    <x v="0"/>
    <n v="2.43610288038448E-2"/>
    <n v="0"/>
    <n v="0"/>
  </r>
  <r>
    <s v="K4"/>
    <s v="Wellpoint"/>
    <n v="58676563.228098676"/>
    <x v="5"/>
    <x v="3"/>
    <x v="1"/>
    <x v="0"/>
    <n v="0"/>
    <n v="0"/>
    <n v="0"/>
  </r>
  <r>
    <s v="H4"/>
    <s v="Driscoll Children's Health Plan"/>
    <n v="195738683.27545452"/>
    <x v="10"/>
    <x v="4"/>
    <x v="0"/>
    <x v="0"/>
    <n v="0"/>
    <n v="0"/>
    <n v="0"/>
  </r>
  <r>
    <s v="KC"/>
    <s v="Driscoll Children's Health Plan"/>
    <n v="67067922.823999077"/>
    <x v="10"/>
    <x v="4"/>
    <x v="1"/>
    <x v="0"/>
    <n v="0"/>
    <n v="0"/>
    <n v="0"/>
  </r>
  <r>
    <s v="H3"/>
    <s v="Molina Healthcare of Texas"/>
    <n v="60188202.960852161"/>
    <x v="2"/>
    <x v="4"/>
    <x v="0"/>
    <x v="0"/>
    <n v="0"/>
    <n v="0"/>
    <n v="0"/>
  </r>
  <r>
    <s v="H6"/>
    <s v="Molina Healthcare of Texas"/>
    <n v="370904938.38358426"/>
    <x v="2"/>
    <x v="4"/>
    <x v="2"/>
    <x v="0"/>
    <n v="2.8141104088843859E-2"/>
    <n v="10437674.48"/>
    <n v="4507948.1100000003"/>
  </r>
  <r>
    <s v="H2"/>
    <s v="Superior Health Plan"/>
    <n v="258174022.02956432"/>
    <x v="3"/>
    <x v="4"/>
    <x v="0"/>
    <x v="0"/>
    <n v="0"/>
    <n v="0"/>
    <n v="0"/>
  </r>
  <r>
    <s v="H5"/>
    <s v="Superior Health Plan"/>
    <n v="495822746.04176861"/>
    <x v="3"/>
    <x v="4"/>
    <x v="2"/>
    <x v="0"/>
    <n v="2.8141104088843859E-2"/>
    <n v="13952999.51"/>
    <n v="6026188.8600000003"/>
  </r>
  <r>
    <s v="KG"/>
    <s v="Superior Health Plan"/>
    <n v="126262473.03774117"/>
    <x v="3"/>
    <x v="4"/>
    <x v="1"/>
    <x v="0"/>
    <n v="0"/>
    <n v="0"/>
    <n v="0"/>
  </r>
  <r>
    <s v="H1"/>
    <s v="UnitedHealthCare Community Plan"/>
    <n v="70292661.134165034"/>
    <x v="4"/>
    <x v="4"/>
    <x v="0"/>
    <x v="0"/>
    <n v="0"/>
    <n v="0"/>
    <n v="0"/>
  </r>
  <r>
    <s v="KR"/>
    <s v="UnitedHealthCare Community Plan"/>
    <n v="48732335.424224176"/>
    <x v="4"/>
    <x v="4"/>
    <x v="1"/>
    <x v="0"/>
    <n v="0"/>
    <n v="0"/>
    <n v="0"/>
  </r>
  <r>
    <s v="S7"/>
    <s v="UnitedHealthCare Community Plan"/>
    <n v="16104379.646573782"/>
    <x v="4"/>
    <x v="4"/>
    <x v="2"/>
    <x v="0"/>
    <n v="2.8141104088843859E-2"/>
    <n v="453195.02"/>
    <n v="195731.3"/>
  </r>
  <r>
    <s v="KN"/>
    <s v="Texas Children's Health Plan"/>
    <n v="31700974.270557612"/>
    <x v="9"/>
    <x v="5"/>
    <x v="1"/>
    <x v="0"/>
    <n v="0"/>
    <n v="0"/>
    <n v="0"/>
  </r>
  <r>
    <s v="8S"/>
    <s v="UnitedHealthCare Community Plan"/>
    <n v="0"/>
    <x v="4"/>
    <x v="5"/>
    <x v="2"/>
    <x v="0"/>
    <n v="4.2858443876116689E-2"/>
    <n v="0"/>
    <n v="0"/>
  </r>
  <r>
    <s v="KS"/>
    <s v="UnitedHealthCare Community Plan"/>
    <n v="18132133.832019776"/>
    <x v="4"/>
    <x v="5"/>
    <x v="1"/>
    <x v="0"/>
    <n v="0"/>
    <n v="0"/>
    <n v="0"/>
  </r>
  <r>
    <s v="8H"/>
    <s v="Community Health Choice"/>
    <n v="32911726.805376306"/>
    <x v="8"/>
    <x v="5"/>
    <x v="0"/>
    <x v="0"/>
    <n v="0"/>
    <n v="0"/>
    <n v="0"/>
  </r>
  <r>
    <s v="8J"/>
    <s v="Molina Healthcare of Texas"/>
    <n v="6528061.4547503106"/>
    <x v="2"/>
    <x v="5"/>
    <x v="0"/>
    <x v="0"/>
    <n v="0"/>
    <n v="0"/>
    <n v="0"/>
  </r>
  <r>
    <s v="8T"/>
    <s v="Molina Healthcare of Texas"/>
    <n v="85833470.857238904"/>
    <x v="2"/>
    <x v="5"/>
    <x v="2"/>
    <x v="0"/>
    <n v="4.2858443876116689E-2"/>
    <n v="3678688.99"/>
    <n v="1588796.35"/>
  </r>
  <r>
    <s v="8K"/>
    <s v="Texas Children's Health Plan"/>
    <n v="61141548.109293379"/>
    <x v="9"/>
    <x v="5"/>
    <x v="0"/>
    <x v="0"/>
    <n v="0"/>
    <n v="0"/>
    <n v="0"/>
  </r>
  <r>
    <s v="8L"/>
    <s v="UnitedHealthCare Community Plan"/>
    <n v="37994638.417682275"/>
    <x v="4"/>
    <x v="5"/>
    <x v="0"/>
    <x v="0"/>
    <n v="0"/>
    <n v="0"/>
    <n v="0"/>
  </r>
  <r>
    <s v="8G"/>
    <s v="Wellpoint"/>
    <n v="12393665.224928588"/>
    <x v="5"/>
    <x v="5"/>
    <x v="0"/>
    <x v="0"/>
    <n v="0"/>
    <n v="0"/>
    <n v="0"/>
  </r>
  <r>
    <s v="8R"/>
    <s v="Wellpoint"/>
    <n v="87213744.688603953"/>
    <x v="5"/>
    <x v="5"/>
    <x v="2"/>
    <x v="0"/>
    <n v="4.2858443876116689E-2"/>
    <n v="3737845.38"/>
    <n v="1614345.52"/>
  </r>
  <r>
    <n v="50"/>
    <s v="FIRSTCARE"/>
    <n v="53842468.356058255"/>
    <x v="11"/>
    <x v="6"/>
    <x v="0"/>
    <x v="0"/>
    <n v="0"/>
    <n v="0"/>
    <n v="0"/>
  </r>
  <r>
    <n v="52"/>
    <s v="Superior Health Plan"/>
    <n v="52143172.797881037"/>
    <x v="3"/>
    <x v="6"/>
    <x v="0"/>
    <x v="0"/>
    <n v="0"/>
    <n v="0"/>
    <n v="0"/>
  </r>
  <r>
    <s v="5B"/>
    <s v="Superior Health Plan"/>
    <n v="59928330.565520525"/>
    <x v="3"/>
    <x v="6"/>
    <x v="2"/>
    <x v="0"/>
    <n v="1.9217023546411249E-2"/>
    <n v="1151644.1399999999"/>
    <n v="497385.89"/>
  </r>
  <r>
    <s v="KH"/>
    <s v="Superior Health Plan"/>
    <n v="20055868.51240075"/>
    <x v="3"/>
    <x v="6"/>
    <x v="1"/>
    <x v="0"/>
    <n v="0"/>
    <n v="0"/>
    <n v="0"/>
  </r>
  <r>
    <n v="53"/>
    <s v="Wellpoint"/>
    <n v="12641848.852092097"/>
    <x v="5"/>
    <x v="6"/>
    <x v="0"/>
    <x v="0"/>
    <n v="0"/>
    <n v="0"/>
    <n v="0"/>
  </r>
  <r>
    <s v="5A"/>
    <s v="Wellpoint"/>
    <n v="51568463.422407225"/>
    <x v="5"/>
    <x v="6"/>
    <x v="2"/>
    <x v="0"/>
    <n v="1.9217023546411249E-2"/>
    <n v="990992.38"/>
    <n v="428001.68"/>
  </r>
  <r>
    <s v="K5"/>
    <s v="Wellpoint"/>
    <n v="14611921.573287304"/>
    <x v="5"/>
    <x v="6"/>
    <x v="1"/>
    <x v="0"/>
    <n v="0"/>
    <n v="0"/>
    <n v="0"/>
  </r>
  <r>
    <s v="K7"/>
    <s v="BlueCross BlueShield"/>
    <n v="50484695.641950414"/>
    <x v="12"/>
    <x v="7"/>
    <x v="1"/>
    <x v="0"/>
    <n v="0"/>
    <n v="0"/>
    <n v="0"/>
  </r>
  <r>
    <s v="C3"/>
    <s v="RightCare from Scott and White Health Plan"/>
    <n v="66005747.354986683"/>
    <x v="13"/>
    <x v="7"/>
    <x v="0"/>
    <x v="0"/>
    <n v="3.5323848369360269E-18"/>
    <n v="0"/>
    <n v="0"/>
  </r>
  <r>
    <s v="C2"/>
    <s v="Superior Health Plan"/>
    <n v="120626586.61209421"/>
    <x v="3"/>
    <x v="7"/>
    <x v="0"/>
    <x v="0"/>
    <n v="3.5323848369360269E-18"/>
    <n v="0"/>
    <n v="0"/>
  </r>
  <r>
    <s v="C4"/>
    <s v="Superior Health Plan"/>
    <n v="140315669.6606625"/>
    <x v="3"/>
    <x v="7"/>
    <x v="2"/>
    <x v="0"/>
    <n v="2.2189143375013799E-2"/>
    <n v="3113484.51"/>
    <n v="1344689.05"/>
  </r>
  <r>
    <s v="C5"/>
    <s v="UnitedHealthCare Community Plan"/>
    <n v="144390924.88831863"/>
    <x v="4"/>
    <x v="7"/>
    <x v="2"/>
    <x v="0"/>
    <n v="2.2189143375013799E-2"/>
    <n v="3203910.93"/>
    <n v="1383743.5"/>
  </r>
  <r>
    <s v="KT"/>
    <s v="UnitedHealthCare Community Plan"/>
    <n v="30375529.503940169"/>
    <x v="4"/>
    <x v="7"/>
    <x v="1"/>
    <x v="0"/>
    <n v="0"/>
    <n v="0"/>
    <n v="0"/>
  </r>
  <r>
    <s v="C1"/>
    <s v="Wellpoint"/>
    <n v="19395047.005022023"/>
    <x v="5"/>
    <x v="7"/>
    <x v="0"/>
    <x v="0"/>
    <n v="3.5323848369360269E-18"/>
    <n v="0"/>
    <n v="0"/>
  </r>
  <r>
    <s v="P2"/>
    <s v="Molina Healthcare of Texas"/>
    <n v="140862678.31833008"/>
    <x v="2"/>
    <x v="8"/>
    <x v="2"/>
    <x v="0"/>
    <n v="7.7860482084871757E-3"/>
    <n v="1096763.6000000001"/>
    <n v="473683.42"/>
  </r>
  <r>
    <s v="N2"/>
    <s v="Superior Health Plan"/>
    <n v="160311315.31884405"/>
    <x v="3"/>
    <x v="8"/>
    <x v="0"/>
    <x v="0"/>
    <n v="0"/>
    <n v="0"/>
    <n v="0"/>
  </r>
  <r>
    <s v="KP"/>
    <s v="Texas Children's Health Plan"/>
    <n v="78647371.471858442"/>
    <x v="9"/>
    <x v="8"/>
    <x v="1"/>
    <x v="0"/>
    <n v="0"/>
    <n v="0"/>
    <n v="0"/>
  </r>
  <r>
    <s v="KU"/>
    <s v="UnitedHealthCare Community Plan"/>
    <n v="38411496.70861575"/>
    <x v="4"/>
    <x v="8"/>
    <x v="1"/>
    <x v="0"/>
    <n v="0"/>
    <n v="0"/>
    <n v="0"/>
  </r>
  <r>
    <s v="N4"/>
    <s v="UnitedHealthCare Community Plan"/>
    <n v="283089401.82066929"/>
    <x v="4"/>
    <x v="8"/>
    <x v="2"/>
    <x v="0"/>
    <n v="7.7860482084871757E-3"/>
    <n v="2204147.73"/>
    <n v="951953.77"/>
  </r>
  <r>
    <s v="N1"/>
    <s v="Wellpoint"/>
    <n v="105797407.79308969"/>
    <x v="5"/>
    <x v="8"/>
    <x v="0"/>
    <x v="0"/>
    <n v="0"/>
    <n v="0"/>
    <n v="0"/>
  </r>
  <r>
    <s v="W4"/>
    <s v="FIRSTCARE"/>
    <n v="64568895.998257898"/>
    <x v="11"/>
    <x v="9"/>
    <x v="0"/>
    <x v="0"/>
    <n v="0"/>
    <n v="0"/>
    <n v="0"/>
  </r>
  <r>
    <s v="KJ"/>
    <s v="Superior Health Plan"/>
    <n v="34500343.548937708"/>
    <x v="3"/>
    <x v="9"/>
    <x v="1"/>
    <x v="0"/>
    <n v="0"/>
    <n v="0"/>
    <n v="0"/>
  </r>
  <r>
    <s v="W3"/>
    <s v="Superior Health Plan"/>
    <n v="142019144.20072874"/>
    <x v="3"/>
    <x v="9"/>
    <x v="0"/>
    <x v="0"/>
    <n v="0"/>
    <n v="0"/>
    <n v="0"/>
  </r>
  <r>
    <s v="W6"/>
    <s v="Superior Health Plan"/>
    <n v="191996398.46751004"/>
    <x v="3"/>
    <x v="9"/>
    <x v="2"/>
    <x v="0"/>
    <n v="1.9508566317190591E-2"/>
    <n v="3745574.47"/>
    <n v="1617683.65"/>
  </r>
  <r>
    <s v="K6"/>
    <s v="Wellpoint"/>
    <n v="27273208.130979251"/>
    <x v="5"/>
    <x v="9"/>
    <x v="1"/>
    <x v="0"/>
    <n v="0"/>
    <n v="0"/>
    <n v="0"/>
  </r>
  <r>
    <s v="W2"/>
    <s v="Wellpoint"/>
    <n v="42901874.610179693"/>
    <x v="5"/>
    <x v="9"/>
    <x v="0"/>
    <x v="0"/>
    <n v="0"/>
    <n v="0"/>
    <n v="0"/>
  </r>
  <r>
    <s v="W5"/>
    <s v="Wellpoint"/>
    <n v="131135867.8671295"/>
    <x v="5"/>
    <x v="9"/>
    <x v="2"/>
    <x v="0"/>
    <n v="1.9508566317190591E-2"/>
    <n v="2558272.77"/>
    <n v="1104897.54"/>
  </r>
  <r>
    <n v="82"/>
    <s v="Driscoll Children's Health Plan"/>
    <n v="145062791.30950171"/>
    <x v="10"/>
    <x v="10"/>
    <x v="0"/>
    <x v="0"/>
    <n v="5.6106565520630067E-3"/>
    <n v="813897.5"/>
    <n v="351515.82"/>
  </r>
  <r>
    <s v="KD"/>
    <s v="Driscoll Children's Health Plan"/>
    <n v="37015267.573386945"/>
    <x v="10"/>
    <x v="10"/>
    <x v="1"/>
    <x v="0"/>
    <n v="0"/>
    <n v="0"/>
    <n v="0"/>
  </r>
  <r>
    <n v="83"/>
    <s v="Superior Health Plan"/>
    <n v="42607863.415721826"/>
    <x v="3"/>
    <x v="10"/>
    <x v="0"/>
    <x v="0"/>
    <n v="5.6106565520630067E-3"/>
    <n v="239058.09"/>
    <n v="103247.28"/>
  </r>
  <r>
    <n v="86"/>
    <s v="Superior Health Plan"/>
    <n v="151244440.48907313"/>
    <x v="3"/>
    <x v="10"/>
    <x v="2"/>
    <x v="0"/>
    <n v="4.6983193040505994E-2"/>
    <n v="7105946.7400000002"/>
    <n v="3069001.55"/>
  </r>
  <r>
    <s v="KV"/>
    <s v="Superior Health Plan"/>
    <n v="15240733.623586046"/>
    <x v="3"/>
    <x v="10"/>
    <x v="1"/>
    <x v="0"/>
    <n v="0"/>
    <n v="0"/>
    <n v="0"/>
  </r>
  <r>
    <n v="85"/>
    <s v="UnitedHealthCare Community Plan"/>
    <n v="0"/>
    <x v="4"/>
    <x v="10"/>
    <x v="2"/>
    <x v="0"/>
    <n v="4.6983193040505994E-2"/>
    <n v="0"/>
    <n v="0"/>
  </r>
  <r>
    <s v="2Q"/>
    <s v="UnitedHealthCare Community Plan"/>
    <n v="5257753.9409959782"/>
    <x v="4"/>
    <x v="10"/>
    <x v="0"/>
    <x v="0"/>
    <n v="5.6106565520630067E-3"/>
    <n v="29499.45"/>
    <n v="12740.58"/>
  </r>
  <r>
    <s v="S9"/>
    <s v="Wellpoint"/>
    <n v="77968692.176016152"/>
    <x v="5"/>
    <x v="10"/>
    <x v="2"/>
    <x v="0"/>
    <n v="4.6983193040505994E-2"/>
    <n v="3663218.12"/>
    <n v="1582114.6"/>
  </r>
  <r>
    <n v="67"/>
    <s v="AETNA"/>
    <n v="135330514.23795912"/>
    <x v="0"/>
    <x v="11"/>
    <x v="0"/>
    <x v="0"/>
    <n v="2.231346474884913E-2"/>
    <n v="3019692.66"/>
    <n v="1304181.1000000001"/>
  </r>
  <r>
    <s v="K1"/>
    <s v="AETNA"/>
    <n v="57270474.172985107"/>
    <x v="0"/>
    <x v="11"/>
    <x v="1"/>
    <x v="0"/>
    <n v="0"/>
    <n v="0"/>
    <n v="0"/>
  </r>
  <r>
    <n v="66"/>
    <s v="Cook Children's Health Plan"/>
    <n v="172252231.75210327"/>
    <x v="14"/>
    <x v="11"/>
    <x v="0"/>
    <x v="0"/>
    <n v="2.231346474884913E-2"/>
    <n v="3843544.1"/>
    <n v="1659995.95"/>
  </r>
  <r>
    <s v="KB"/>
    <s v="Cook Children's Health Plan"/>
    <n v="119536239.17575553"/>
    <x v="14"/>
    <x v="11"/>
    <x v="1"/>
    <x v="0"/>
    <n v="0"/>
    <n v="0"/>
    <n v="0"/>
  </r>
  <r>
    <s v="P1"/>
    <s v="Molina Healthcare of Texas"/>
    <n v="235486294.86119333"/>
    <x v="2"/>
    <x v="11"/>
    <x v="2"/>
    <x v="0"/>
    <n v="4.9566751187899744E-2"/>
    <n v="11672290.59"/>
    <n v="5041168.93"/>
  </r>
  <r>
    <s v="S8"/>
    <s v="UnitedHealthCare Community Plan"/>
    <n v="219937005.70227188"/>
    <x v="4"/>
    <x v="11"/>
    <x v="2"/>
    <x v="0"/>
    <n v="4.9566751187899744E-2"/>
    <n v="10901562.84"/>
    <n v="4708297.78"/>
  </r>
  <r>
    <n v="63"/>
    <s v="Wellpoint"/>
    <n v="163914791.83359605"/>
    <x v="5"/>
    <x v="11"/>
    <x v="0"/>
    <x v="0"/>
    <n v="2.231346474884913E-2"/>
    <n v="3657506.93"/>
    <n v="1579647.98"/>
  </r>
  <r>
    <n v="69"/>
    <s v="Wellpoint"/>
    <n v="0"/>
    <x v="5"/>
    <x v="11"/>
    <x v="2"/>
    <x v="0"/>
    <n v="4.9566751187899744E-2"/>
    <n v="0"/>
    <n v="0"/>
  </r>
  <r>
    <s v="1P"/>
    <s v="BlueCross BlueShield"/>
    <n v="58547453.556995392"/>
    <x v="12"/>
    <x v="12"/>
    <x v="0"/>
    <x v="0"/>
    <n v="0"/>
    <n v="0"/>
    <n v="0"/>
  </r>
  <r>
    <s v="K8"/>
    <s v="BlueCross BlueShield"/>
    <n v="52809085.147945374"/>
    <x v="12"/>
    <x v="12"/>
    <x v="1"/>
    <x v="0"/>
    <n v="0"/>
    <n v="0"/>
    <n v="0"/>
  </r>
  <r>
    <s v="1A"/>
    <s v="Dell Children's Health Plan"/>
    <n v="36142099.756370462"/>
    <x v="15"/>
    <x v="12"/>
    <x v="0"/>
    <x v="0"/>
    <n v="0"/>
    <n v="0"/>
    <n v="0"/>
  </r>
  <r>
    <n v="10"/>
    <s v="Superior Health Plan"/>
    <n v="136746786.58941141"/>
    <x v="3"/>
    <x v="12"/>
    <x v="0"/>
    <x v="0"/>
    <n v="0"/>
    <n v="0"/>
    <n v="0"/>
  </r>
  <r>
    <s v="KL"/>
    <s v="Superior Health Plan"/>
    <n v="33624125.62061967"/>
    <x v="3"/>
    <x v="12"/>
    <x v="1"/>
    <x v="0"/>
    <n v="0"/>
    <n v="0"/>
    <n v="0"/>
  </r>
  <r>
    <s v="S4"/>
    <s v="Superior Health Plan"/>
    <n v="70259916.127238616"/>
    <x v="3"/>
    <x v="12"/>
    <x v="2"/>
    <x v="0"/>
    <n v="1.6148722677364648E-2"/>
    <n v="1134607.8999999999"/>
    <n v="490028.08"/>
  </r>
  <r>
    <n v="18"/>
    <s v="UnitedHealthCare Community Plan"/>
    <n v="189151546.85698593"/>
    <x v="4"/>
    <x v="12"/>
    <x v="2"/>
    <x v="0"/>
    <n v="1.6148722677364648E-2"/>
    <n v="3054555.87"/>
    <n v="1319238.24"/>
  </r>
  <r>
    <n v="19"/>
    <s v="Wellpoint"/>
    <n v="0"/>
    <x v="5"/>
    <x v="12"/>
    <x v="2"/>
    <x v="0"/>
    <n v="1.6148722677364648E-2"/>
    <n v="0"/>
    <n v="0"/>
  </r>
  <r>
    <n v="43"/>
    <s v="AETNA"/>
    <n v="42475859.200582847"/>
    <x v="0"/>
    <x v="0"/>
    <x v="0"/>
    <x v="1"/>
    <n v="0"/>
    <n v="0"/>
    <n v="0"/>
  </r>
  <r>
    <n v="42"/>
    <s v="Community First Health Plan"/>
    <n v="176193588.72673175"/>
    <x v="1"/>
    <x v="0"/>
    <x v="0"/>
    <x v="1"/>
    <n v="0"/>
    <n v="0"/>
    <n v="0"/>
  </r>
  <r>
    <s v="KA"/>
    <s v="Community First Health Plan"/>
    <n v="92359815.788159296"/>
    <x v="1"/>
    <x v="0"/>
    <x v="1"/>
    <x v="1"/>
    <n v="8.410135095889555E-4"/>
    <n v="77675.850000000006"/>
    <n v="33547.58"/>
  </r>
  <r>
    <s v="S1"/>
    <s v="Community First Health Plan"/>
    <n v="168341951.75713345"/>
    <x v="1"/>
    <x v="0"/>
    <x v="2"/>
    <x v="1"/>
    <n v="0"/>
    <n v="0"/>
    <n v="0"/>
  </r>
  <r>
    <n v="46"/>
    <s v="Molina Healthcare of Texas"/>
    <n v="187297480.01505354"/>
    <x v="2"/>
    <x v="0"/>
    <x v="2"/>
    <x v="1"/>
    <n v="0"/>
    <n v="0"/>
    <n v="0"/>
  </r>
  <r>
    <n v="40"/>
    <s v="Superior Health Plan"/>
    <n v="205005831.15724114"/>
    <x v="3"/>
    <x v="0"/>
    <x v="0"/>
    <x v="1"/>
    <n v="0"/>
    <n v="0"/>
    <n v="0"/>
  </r>
  <r>
    <n v="47"/>
    <s v="Superior Health Plan"/>
    <n v="0"/>
    <x v="3"/>
    <x v="0"/>
    <x v="2"/>
    <x v="1"/>
    <n v="0"/>
    <n v="0"/>
    <n v="0"/>
  </r>
  <r>
    <s v="KE"/>
    <s v="Superior Health Plan"/>
    <n v="82313273.609127909"/>
    <x v="3"/>
    <x v="0"/>
    <x v="1"/>
    <x v="1"/>
    <n v="8.410135095889555E-4"/>
    <n v="69226.58"/>
    <n v="29898.41"/>
  </r>
  <r>
    <s v="S5"/>
    <s v="UnitedHealthCare Community Plan"/>
    <n v="166818931.18939701"/>
    <x v="4"/>
    <x v="0"/>
    <x v="2"/>
    <x v="1"/>
    <n v="0"/>
    <n v="0"/>
    <n v="0"/>
  </r>
  <r>
    <n v="44"/>
    <s v="Wellpoint"/>
    <n v="14984719.494238997"/>
    <x v="5"/>
    <x v="0"/>
    <x v="0"/>
    <x v="1"/>
    <n v="0"/>
    <n v="0"/>
    <n v="0"/>
  </r>
  <r>
    <n v="45"/>
    <s v="Wellpoint"/>
    <n v="0"/>
    <x v="5"/>
    <x v="0"/>
    <x v="2"/>
    <x v="1"/>
    <n v="0"/>
    <n v="0"/>
    <n v="0"/>
  </r>
  <r>
    <s v="KW"/>
    <s v="AETNA"/>
    <n v="103658862.34979095"/>
    <x v="0"/>
    <x v="1"/>
    <x v="1"/>
    <x v="1"/>
    <n v="0.05"/>
    <n v="5182943.12"/>
    <n v="2238471.67"/>
  </r>
  <r>
    <n v="95"/>
    <s v="Molina Healthcare of Texas"/>
    <n v="68498736.419801921"/>
    <x v="2"/>
    <x v="1"/>
    <x v="0"/>
    <x v="1"/>
    <n v="2.3996712949541366E-2"/>
    <n v="1643744.52"/>
    <n v="709920.11"/>
  </r>
  <r>
    <s v="9F"/>
    <s v="Molina Healthcare of Texas"/>
    <n v="371169089.89319175"/>
    <x v="2"/>
    <x v="1"/>
    <x v="2"/>
    <x v="1"/>
    <n v="0"/>
    <n v="0"/>
    <n v="0"/>
  </r>
  <r>
    <n v="93"/>
    <s v="Parkland Community Health Plan"/>
    <n v="263456268.54927468"/>
    <x v="6"/>
    <x v="1"/>
    <x v="0"/>
    <x v="1"/>
    <n v="2.3996712949541366E-2"/>
    <n v="6322084.4500000002"/>
    <n v="2730457.7"/>
  </r>
  <r>
    <s v="9H"/>
    <s v="Superior Health Plan"/>
    <n v="297109261.54538572"/>
    <x v="3"/>
    <x v="1"/>
    <x v="2"/>
    <x v="1"/>
    <n v="0"/>
    <n v="0"/>
    <n v="0"/>
  </r>
  <r>
    <s v="S6"/>
    <s v="UnitedHealthCare Community Plan"/>
    <n v="29753623.10034224"/>
    <x v="4"/>
    <x v="1"/>
    <x v="2"/>
    <x v="1"/>
    <n v="0"/>
    <n v="0"/>
    <n v="0"/>
  </r>
  <r>
    <n v="90"/>
    <s v="Wellpoint"/>
    <n v="355519531.12359583"/>
    <x v="5"/>
    <x v="1"/>
    <x v="0"/>
    <x v="1"/>
    <n v="2.3996712949541366E-2"/>
    <n v="8531300.1400000006"/>
    <n v="3684600.28"/>
  </r>
  <r>
    <s v="K2"/>
    <s v="Wellpoint"/>
    <n v="164132662.2856127"/>
    <x v="5"/>
    <x v="1"/>
    <x v="1"/>
    <x v="1"/>
    <n v="0.05"/>
    <n v="8206633.1100000003"/>
    <n v="3544379.19"/>
  </r>
  <r>
    <n v="37"/>
    <s v="El Paso First Health Plan"/>
    <n v="97052670.392179996"/>
    <x v="7"/>
    <x v="2"/>
    <x v="0"/>
    <x v="1"/>
    <n v="0"/>
    <n v="0"/>
    <n v="0"/>
  </r>
  <r>
    <s v="S2"/>
    <s v="El Paso First Health Plan"/>
    <n v="93146959.923943251"/>
    <x v="7"/>
    <x v="2"/>
    <x v="2"/>
    <x v="1"/>
    <n v="0"/>
    <n v="0"/>
    <n v="0"/>
  </r>
  <r>
    <n v="31"/>
    <s v="Molina Healthcare of Texas"/>
    <n v="7452375.3546443209"/>
    <x v="2"/>
    <x v="2"/>
    <x v="0"/>
    <x v="1"/>
    <n v="0"/>
    <n v="0"/>
    <n v="0"/>
  </r>
  <r>
    <n v="33"/>
    <s v="Molina Healthcare of Texas"/>
    <n v="123395109.16634838"/>
    <x v="2"/>
    <x v="2"/>
    <x v="2"/>
    <x v="1"/>
    <n v="0"/>
    <n v="0"/>
    <n v="0"/>
  </r>
  <r>
    <n v="36"/>
    <s v="Superior Health Plan"/>
    <n v="68919484.326229006"/>
    <x v="3"/>
    <x v="2"/>
    <x v="0"/>
    <x v="1"/>
    <n v="0"/>
    <n v="0"/>
    <n v="0"/>
  </r>
  <r>
    <s v="KF"/>
    <s v="Superior Health Plan"/>
    <n v="38777843.700360492"/>
    <x v="3"/>
    <x v="2"/>
    <x v="1"/>
    <x v="1"/>
    <n v="2.7045003187982438E-3"/>
    <n v="104874.69"/>
    <n v="45294.54"/>
  </r>
  <r>
    <n v="34"/>
    <s v="Wellpoint"/>
    <n v="0"/>
    <x v="5"/>
    <x v="2"/>
    <x v="2"/>
    <x v="1"/>
    <n v="0"/>
    <n v="0"/>
    <n v="0"/>
  </r>
  <r>
    <s v="K3"/>
    <s v="Wellpoint"/>
    <n v="14016757.216533026"/>
    <x v="5"/>
    <x v="2"/>
    <x v="1"/>
    <x v="1"/>
    <n v="2.7045003187982438E-3"/>
    <n v="37908.32"/>
    <n v="16372.3"/>
  </r>
  <r>
    <n v="79"/>
    <s v="Community Health Choice"/>
    <n v="406530605.80384243"/>
    <x v="8"/>
    <x v="3"/>
    <x v="0"/>
    <x v="1"/>
    <n v="0"/>
    <n v="0"/>
    <n v="0"/>
  </r>
  <r>
    <s v="S3"/>
    <s v="Community Health Choice"/>
    <n v="208472254.56496274"/>
    <x v="8"/>
    <x v="3"/>
    <x v="2"/>
    <x v="1"/>
    <n v="0"/>
    <n v="0"/>
    <n v="0"/>
  </r>
  <r>
    <s v="7G"/>
    <s v="Molina Healthcare of Texas"/>
    <n v="34979333.78586366"/>
    <x v="2"/>
    <x v="3"/>
    <x v="0"/>
    <x v="1"/>
    <n v="0"/>
    <n v="0"/>
    <n v="0"/>
  </r>
  <r>
    <s v="7S"/>
    <s v="Molina Healthcare of Texas"/>
    <n v="234411088.01094651"/>
    <x v="2"/>
    <x v="3"/>
    <x v="2"/>
    <x v="1"/>
    <n v="0"/>
    <n v="0"/>
    <n v="0"/>
  </r>
  <r>
    <n v="72"/>
    <s v="Texas Children's Health Plan"/>
    <n v="565038535.53860629"/>
    <x v="9"/>
    <x v="3"/>
    <x v="0"/>
    <x v="1"/>
    <n v="0"/>
    <n v="0"/>
    <n v="0"/>
  </r>
  <r>
    <s v="KM"/>
    <s v="Texas Children's Health Plan"/>
    <n v="287970493.5997591"/>
    <x v="9"/>
    <x v="3"/>
    <x v="1"/>
    <x v="1"/>
    <n v="9.3851223637376102E-4"/>
    <n v="270263.83"/>
    <n v="116724.79"/>
  </r>
  <r>
    <s v="7H"/>
    <s v="UnitedHealthCare Community Plan"/>
    <n v="219748384.20860082"/>
    <x v="4"/>
    <x v="3"/>
    <x v="0"/>
    <x v="1"/>
    <n v="0"/>
    <n v="0"/>
    <n v="0"/>
  </r>
  <r>
    <s v="7R"/>
    <s v="UnitedHealthCare Community Plan"/>
    <n v="699614060.00816584"/>
    <x v="4"/>
    <x v="3"/>
    <x v="2"/>
    <x v="1"/>
    <n v="0"/>
    <n v="0"/>
    <n v="0"/>
  </r>
  <r>
    <s v="KQ"/>
    <s v="UnitedHealthCare Community Plan"/>
    <n v="112918459.64081107"/>
    <x v="4"/>
    <x v="3"/>
    <x v="1"/>
    <x v="1"/>
    <n v="9.3851223637376102E-4"/>
    <n v="105975.36"/>
    <n v="45769.91"/>
  </r>
  <r>
    <n v="71"/>
    <s v="Wellpoint"/>
    <n v="108907873.9828074"/>
    <x v="5"/>
    <x v="3"/>
    <x v="0"/>
    <x v="1"/>
    <n v="0"/>
    <n v="0"/>
    <n v="0"/>
  </r>
  <r>
    <s v="7P"/>
    <s v="Wellpoint"/>
    <n v="0"/>
    <x v="5"/>
    <x v="3"/>
    <x v="2"/>
    <x v="1"/>
    <n v="0"/>
    <n v="0"/>
    <n v="0"/>
  </r>
  <r>
    <s v="K4"/>
    <s v="Wellpoint"/>
    <n v="58676563.228098676"/>
    <x v="5"/>
    <x v="3"/>
    <x v="1"/>
    <x v="1"/>
    <n v="9.3851223637376102E-4"/>
    <n v="55068.67"/>
    <n v="23783.72"/>
  </r>
  <r>
    <s v="H4"/>
    <s v="Driscoll Children's Health Plan"/>
    <n v="195738683.27545452"/>
    <x v="10"/>
    <x v="4"/>
    <x v="0"/>
    <x v="1"/>
    <n v="2.7943840160574912E-2"/>
    <n v="5469690.4800000004"/>
    <n v="2362315.56"/>
  </r>
  <r>
    <s v="KC"/>
    <s v="Driscoll Children's Health Plan"/>
    <n v="67067922.823999077"/>
    <x v="10"/>
    <x v="4"/>
    <x v="1"/>
    <x v="1"/>
    <n v="0.05"/>
    <n v="3353396.14"/>
    <n v="1448304.97"/>
  </r>
  <r>
    <s v="H3"/>
    <s v="Molina Healthcare of Texas"/>
    <n v="60188202.960852161"/>
    <x v="2"/>
    <x v="4"/>
    <x v="0"/>
    <x v="1"/>
    <n v="2.7943840160574912E-2"/>
    <n v="1681889.52"/>
    <n v="726394.63"/>
  </r>
  <r>
    <s v="H6"/>
    <s v="Molina Healthcare of Texas"/>
    <n v="370904938.38358426"/>
    <x v="2"/>
    <x v="4"/>
    <x v="2"/>
    <x v="1"/>
    <n v="0"/>
    <n v="0"/>
    <n v="0"/>
  </r>
  <r>
    <s v="H2"/>
    <s v="Superior Health Plan"/>
    <n v="258174022.02956432"/>
    <x v="3"/>
    <x v="4"/>
    <x v="0"/>
    <x v="1"/>
    <n v="2.7943840160574912E-2"/>
    <n v="7214373.6100000003"/>
    <n v="3115830.25"/>
  </r>
  <r>
    <s v="H5"/>
    <s v="Superior Health Plan"/>
    <n v="495822746.04176861"/>
    <x v="3"/>
    <x v="4"/>
    <x v="2"/>
    <x v="1"/>
    <n v="0"/>
    <n v="0"/>
    <n v="0"/>
  </r>
  <r>
    <s v="KG"/>
    <s v="Superior Health Plan"/>
    <n v="126262473.03774117"/>
    <x v="3"/>
    <x v="4"/>
    <x v="1"/>
    <x v="1"/>
    <n v="0.05"/>
    <n v="6313123.6500000004"/>
    <n v="2726587.6"/>
  </r>
  <r>
    <s v="H1"/>
    <s v="UnitedHealthCare Community Plan"/>
    <n v="70292661.134165034"/>
    <x v="4"/>
    <x v="4"/>
    <x v="0"/>
    <x v="1"/>
    <n v="2.7943840160574912E-2"/>
    <n v="1964246.89"/>
    <n v="848342.52"/>
  </r>
  <r>
    <s v="KR"/>
    <s v="UnitedHealthCare Community Plan"/>
    <n v="48732335.424224176"/>
    <x v="4"/>
    <x v="4"/>
    <x v="1"/>
    <x v="1"/>
    <n v="0.05"/>
    <n v="2436616.77"/>
    <n v="1052355.29"/>
  </r>
  <r>
    <s v="S7"/>
    <s v="UnitedHealthCare Community Plan"/>
    <n v="16104379.646573782"/>
    <x v="4"/>
    <x v="4"/>
    <x v="2"/>
    <x v="1"/>
    <n v="0"/>
    <n v="0"/>
    <n v="0"/>
  </r>
  <r>
    <s v="KN"/>
    <s v="Texas Children's Health Plan"/>
    <n v="31700974.270557612"/>
    <x v="9"/>
    <x v="5"/>
    <x v="1"/>
    <x v="1"/>
    <n v="0"/>
    <n v="0"/>
    <n v="0"/>
  </r>
  <r>
    <s v="8S"/>
    <s v="UnitedHealthCare Community Plan"/>
    <n v="0"/>
    <x v="4"/>
    <x v="5"/>
    <x v="2"/>
    <x v="1"/>
    <n v="0"/>
    <n v="0"/>
    <n v="0"/>
  </r>
  <r>
    <s v="KS"/>
    <s v="UnitedHealthCare Community Plan"/>
    <n v="18132133.832019776"/>
    <x v="4"/>
    <x v="5"/>
    <x v="1"/>
    <x v="1"/>
    <n v="0"/>
    <n v="0"/>
    <n v="0"/>
  </r>
  <r>
    <s v="8H"/>
    <s v="Community Health Choice"/>
    <n v="32911726.805376306"/>
    <x v="8"/>
    <x v="5"/>
    <x v="0"/>
    <x v="1"/>
    <n v="0"/>
    <n v="0"/>
    <n v="0"/>
  </r>
  <r>
    <s v="8J"/>
    <s v="Molina Healthcare of Texas"/>
    <n v="6528061.4547503106"/>
    <x v="2"/>
    <x v="5"/>
    <x v="0"/>
    <x v="1"/>
    <n v="0"/>
    <n v="0"/>
    <n v="0"/>
  </r>
  <r>
    <s v="8T"/>
    <s v="Molina Healthcare of Texas"/>
    <n v="85833470.857238904"/>
    <x v="2"/>
    <x v="5"/>
    <x v="2"/>
    <x v="1"/>
    <n v="0"/>
    <n v="0"/>
    <n v="0"/>
  </r>
  <r>
    <s v="8K"/>
    <s v="Texas Children's Health Plan"/>
    <n v="61141548.109293379"/>
    <x v="9"/>
    <x v="5"/>
    <x v="0"/>
    <x v="1"/>
    <n v="0"/>
    <n v="0"/>
    <n v="0"/>
  </r>
  <r>
    <s v="8L"/>
    <s v="UnitedHealthCare Community Plan"/>
    <n v="37994638.417682275"/>
    <x v="4"/>
    <x v="5"/>
    <x v="0"/>
    <x v="1"/>
    <n v="0"/>
    <n v="0"/>
    <n v="0"/>
  </r>
  <r>
    <s v="8G"/>
    <s v="Wellpoint"/>
    <n v="12393665.224928588"/>
    <x v="5"/>
    <x v="5"/>
    <x v="0"/>
    <x v="1"/>
    <n v="0"/>
    <n v="0"/>
    <n v="0"/>
  </r>
  <r>
    <s v="8R"/>
    <s v="Wellpoint"/>
    <n v="87213744.688603953"/>
    <x v="5"/>
    <x v="5"/>
    <x v="2"/>
    <x v="1"/>
    <n v="0"/>
    <n v="0"/>
    <n v="0"/>
  </r>
  <r>
    <n v="50"/>
    <s v="FIRSTCARE"/>
    <n v="53842468.356058255"/>
    <x v="11"/>
    <x v="6"/>
    <x v="0"/>
    <x v="1"/>
    <n v="0"/>
    <n v="0"/>
    <n v="0"/>
  </r>
  <r>
    <n v="52"/>
    <s v="Superior Health Plan"/>
    <n v="52143172.797881037"/>
    <x v="3"/>
    <x v="6"/>
    <x v="0"/>
    <x v="1"/>
    <n v="0"/>
    <n v="0"/>
    <n v="0"/>
  </r>
  <r>
    <s v="5B"/>
    <s v="Superior Health Plan"/>
    <n v="59928330.565520525"/>
    <x v="3"/>
    <x v="6"/>
    <x v="2"/>
    <x v="1"/>
    <n v="0"/>
    <n v="0"/>
    <n v="0"/>
  </r>
  <r>
    <s v="KH"/>
    <s v="Superior Health Plan"/>
    <n v="20055868.51240075"/>
    <x v="3"/>
    <x v="6"/>
    <x v="1"/>
    <x v="1"/>
    <n v="1.1432311695409659E-2"/>
    <n v="229284.94"/>
    <n v="99026.33"/>
  </r>
  <r>
    <n v="53"/>
    <s v="Wellpoint"/>
    <n v="12641848.852092097"/>
    <x v="5"/>
    <x v="6"/>
    <x v="0"/>
    <x v="1"/>
    <n v="0"/>
    <n v="0"/>
    <n v="0"/>
  </r>
  <r>
    <s v="5A"/>
    <s v="Wellpoint"/>
    <n v="51568463.422407225"/>
    <x v="5"/>
    <x v="6"/>
    <x v="2"/>
    <x v="1"/>
    <n v="0"/>
    <n v="0"/>
    <n v="0"/>
  </r>
  <r>
    <s v="K5"/>
    <s v="Wellpoint"/>
    <n v="14611921.573287304"/>
    <x v="5"/>
    <x v="6"/>
    <x v="1"/>
    <x v="1"/>
    <n v="1.1432311695409659E-2"/>
    <n v="167048.04"/>
    <n v="72146.710000000006"/>
  </r>
  <r>
    <s v="K7"/>
    <s v="BlueCross BlueShield"/>
    <n v="50484695.641950414"/>
    <x v="12"/>
    <x v="7"/>
    <x v="1"/>
    <x v="1"/>
    <n v="0.05"/>
    <n v="2524234.7799999998"/>
    <n v="1090196.81"/>
  </r>
  <r>
    <s v="C3"/>
    <s v="RightCare from Scott and White Health Plan"/>
    <n v="66005747.354986683"/>
    <x v="13"/>
    <x v="7"/>
    <x v="0"/>
    <x v="1"/>
    <n v="4.9999999999999996E-2"/>
    <n v="3300287.37"/>
    <n v="1425367.71"/>
  </r>
  <r>
    <s v="C2"/>
    <s v="Superior Health Plan"/>
    <n v="120626586.61209421"/>
    <x v="3"/>
    <x v="7"/>
    <x v="0"/>
    <x v="1"/>
    <n v="4.9999999999999996E-2"/>
    <n v="6031329.3300000001"/>
    <n v="2604882.89"/>
  </r>
  <r>
    <s v="C4"/>
    <s v="Superior Health Plan"/>
    <n v="140315669.6606625"/>
    <x v="3"/>
    <x v="7"/>
    <x v="2"/>
    <x v="1"/>
    <n v="0"/>
    <n v="0"/>
    <n v="0"/>
  </r>
  <r>
    <s v="C5"/>
    <s v="UnitedHealthCare Community Plan"/>
    <n v="144390924.88831863"/>
    <x v="4"/>
    <x v="7"/>
    <x v="2"/>
    <x v="1"/>
    <n v="0"/>
    <n v="0"/>
    <n v="0"/>
  </r>
  <r>
    <s v="KT"/>
    <s v="UnitedHealthCare Community Plan"/>
    <n v="30375529.503940169"/>
    <x v="4"/>
    <x v="7"/>
    <x v="1"/>
    <x v="1"/>
    <n v="0.05"/>
    <n v="1518776.48"/>
    <n v="655947.41"/>
  </r>
  <r>
    <s v="C1"/>
    <s v="Wellpoint"/>
    <n v="19395047.005022023"/>
    <x v="5"/>
    <x v="7"/>
    <x v="0"/>
    <x v="1"/>
    <n v="4.9999999999999996E-2"/>
    <n v="969752.35"/>
    <n v="418828.28"/>
  </r>
  <r>
    <s v="P2"/>
    <s v="Molina Healthcare of Texas"/>
    <n v="140862678.31833008"/>
    <x v="2"/>
    <x v="8"/>
    <x v="2"/>
    <x v="1"/>
    <n v="0"/>
    <n v="0"/>
    <n v="0"/>
  </r>
  <r>
    <s v="N2"/>
    <s v="Superior Health Plan"/>
    <n v="160311315.31884405"/>
    <x v="3"/>
    <x v="8"/>
    <x v="0"/>
    <x v="1"/>
    <n v="1.3748351083010315E-2"/>
    <n v="2204016.25"/>
    <n v="951896.99"/>
  </r>
  <r>
    <s v="KP"/>
    <s v="Texas Children's Health Plan"/>
    <n v="78647371.471858442"/>
    <x v="9"/>
    <x v="8"/>
    <x v="1"/>
    <x v="1"/>
    <n v="0"/>
    <n v="0"/>
    <n v="0"/>
  </r>
  <r>
    <s v="KU"/>
    <s v="UnitedHealthCare Community Plan"/>
    <n v="38411496.70861575"/>
    <x v="4"/>
    <x v="8"/>
    <x v="1"/>
    <x v="1"/>
    <n v="0"/>
    <n v="0"/>
    <n v="0"/>
  </r>
  <r>
    <s v="N4"/>
    <s v="UnitedHealthCare Community Plan"/>
    <n v="283089401.82066929"/>
    <x v="4"/>
    <x v="8"/>
    <x v="2"/>
    <x v="1"/>
    <n v="0"/>
    <n v="0"/>
    <n v="0"/>
  </r>
  <r>
    <s v="N1"/>
    <s v="Wellpoint"/>
    <n v="105797407.79308969"/>
    <x v="5"/>
    <x v="8"/>
    <x v="0"/>
    <x v="1"/>
    <n v="1.3748351083010315E-2"/>
    <n v="1454539.91"/>
    <n v="628204.15"/>
  </r>
  <r>
    <s v="W4"/>
    <s v="FIRSTCARE"/>
    <n v="64568895.998257898"/>
    <x v="11"/>
    <x v="9"/>
    <x v="0"/>
    <x v="1"/>
    <n v="0"/>
    <n v="0"/>
    <n v="0"/>
  </r>
  <r>
    <s v="KJ"/>
    <s v="Superior Health Plan"/>
    <n v="34500343.548937708"/>
    <x v="3"/>
    <x v="9"/>
    <x v="1"/>
    <x v="1"/>
    <n v="0"/>
    <n v="0"/>
    <n v="0"/>
  </r>
  <r>
    <s v="W3"/>
    <s v="Superior Health Plan"/>
    <n v="142019144.20072874"/>
    <x v="3"/>
    <x v="9"/>
    <x v="0"/>
    <x v="1"/>
    <n v="0"/>
    <n v="0"/>
    <n v="0"/>
  </r>
  <r>
    <s v="W6"/>
    <s v="Superior Health Plan"/>
    <n v="191996398.46751004"/>
    <x v="3"/>
    <x v="9"/>
    <x v="2"/>
    <x v="1"/>
    <n v="0"/>
    <n v="0"/>
    <n v="0"/>
  </r>
  <r>
    <s v="K6"/>
    <s v="Wellpoint"/>
    <n v="27273208.130979251"/>
    <x v="5"/>
    <x v="9"/>
    <x v="1"/>
    <x v="1"/>
    <n v="0"/>
    <n v="0"/>
    <n v="0"/>
  </r>
  <r>
    <s v="W2"/>
    <s v="Wellpoint"/>
    <n v="42901874.610179693"/>
    <x v="5"/>
    <x v="9"/>
    <x v="0"/>
    <x v="1"/>
    <n v="0"/>
    <n v="0"/>
    <n v="0"/>
  </r>
  <r>
    <s v="W5"/>
    <s v="Wellpoint"/>
    <n v="131135867.8671295"/>
    <x v="5"/>
    <x v="9"/>
    <x v="2"/>
    <x v="1"/>
    <n v="0"/>
    <n v="0"/>
    <n v="0"/>
  </r>
  <r>
    <n v="82"/>
    <s v="Driscoll Children's Health Plan"/>
    <n v="145062791.30950171"/>
    <x v="10"/>
    <x v="10"/>
    <x v="0"/>
    <x v="1"/>
    <n v="4.4389343447936998E-2"/>
    <n v="6439242.0599999996"/>
    <n v="2781057.13"/>
  </r>
  <r>
    <s v="KD"/>
    <s v="Driscoll Children's Health Plan"/>
    <n v="37015267.573386945"/>
    <x v="10"/>
    <x v="10"/>
    <x v="1"/>
    <x v="1"/>
    <n v="0.05"/>
    <n v="1850763.38"/>
    <n v="799329.9"/>
  </r>
  <r>
    <n v="83"/>
    <s v="Superior Health Plan"/>
    <n v="42607863.415721826"/>
    <x v="3"/>
    <x v="10"/>
    <x v="0"/>
    <x v="1"/>
    <n v="4.4389343447936998E-2"/>
    <n v="1891335.08"/>
    <n v="816852.49"/>
  </r>
  <r>
    <n v="86"/>
    <s v="Superior Health Plan"/>
    <n v="151244440.48907313"/>
    <x v="3"/>
    <x v="10"/>
    <x v="2"/>
    <x v="1"/>
    <n v="0"/>
    <n v="0"/>
    <n v="0"/>
  </r>
  <r>
    <s v="KV"/>
    <s v="Superior Health Plan"/>
    <n v="15240733.623586046"/>
    <x v="3"/>
    <x v="10"/>
    <x v="1"/>
    <x v="1"/>
    <n v="0.05"/>
    <n v="762036.68"/>
    <n v="329117.55"/>
  </r>
  <r>
    <n v="85"/>
    <s v="UnitedHealthCare Community Plan"/>
    <n v="0"/>
    <x v="4"/>
    <x v="10"/>
    <x v="2"/>
    <x v="1"/>
    <n v="0"/>
    <n v="0"/>
    <n v="0"/>
  </r>
  <r>
    <s v="2Q"/>
    <s v="UnitedHealthCare Community Plan"/>
    <n v="5257753.9409959782"/>
    <x v="4"/>
    <x v="10"/>
    <x v="0"/>
    <x v="1"/>
    <n v="4.4389343447936998E-2"/>
    <n v="233388.25"/>
    <n v="100798.52"/>
  </r>
  <r>
    <s v="S9"/>
    <s v="Wellpoint"/>
    <n v="77968692.176016152"/>
    <x v="5"/>
    <x v="10"/>
    <x v="2"/>
    <x v="1"/>
    <n v="0"/>
    <n v="0"/>
    <n v="0"/>
  </r>
  <r>
    <n v="67"/>
    <s v="AETNA"/>
    <n v="135330514.23795912"/>
    <x v="0"/>
    <x v="11"/>
    <x v="0"/>
    <x v="1"/>
    <n v="0"/>
    <n v="0"/>
    <n v="0"/>
  </r>
  <r>
    <s v="K1"/>
    <s v="AETNA"/>
    <n v="57270474.172985107"/>
    <x v="0"/>
    <x v="11"/>
    <x v="1"/>
    <x v="1"/>
    <n v="1.6422511216408651E-3"/>
    <n v="94052.5"/>
    <n v="40620.519999999997"/>
  </r>
  <r>
    <n v="66"/>
    <s v="Cook Children's Health Plan"/>
    <n v="172252231.75210327"/>
    <x v="14"/>
    <x v="11"/>
    <x v="0"/>
    <x v="1"/>
    <n v="0"/>
    <n v="0"/>
    <n v="0"/>
  </r>
  <r>
    <s v="KB"/>
    <s v="Cook Children's Health Plan"/>
    <n v="119536239.17575553"/>
    <x v="14"/>
    <x v="11"/>
    <x v="1"/>
    <x v="1"/>
    <n v="1.6422511216408651E-3"/>
    <n v="196308.52"/>
    <n v="84784.08"/>
  </r>
  <r>
    <s v="P1"/>
    <s v="Molina Healthcare of Texas"/>
    <n v="235486294.86119333"/>
    <x v="2"/>
    <x v="11"/>
    <x v="2"/>
    <x v="1"/>
    <n v="0"/>
    <n v="0"/>
    <n v="0"/>
  </r>
  <r>
    <s v="S8"/>
    <s v="UnitedHealthCare Community Plan"/>
    <n v="219937005.70227188"/>
    <x v="4"/>
    <x v="11"/>
    <x v="2"/>
    <x v="1"/>
    <n v="0"/>
    <n v="0"/>
    <n v="0"/>
  </r>
  <r>
    <n v="63"/>
    <s v="Wellpoint"/>
    <n v="163914791.83359605"/>
    <x v="5"/>
    <x v="11"/>
    <x v="0"/>
    <x v="1"/>
    <n v="0"/>
    <n v="0"/>
    <n v="0"/>
  </r>
  <r>
    <n v="69"/>
    <s v="Wellpoint"/>
    <n v="0"/>
    <x v="5"/>
    <x v="11"/>
    <x v="2"/>
    <x v="1"/>
    <n v="0"/>
    <n v="0"/>
    <n v="0"/>
  </r>
  <r>
    <s v="1P"/>
    <s v="BlueCross BlueShield"/>
    <n v="58547453.556995392"/>
    <x v="12"/>
    <x v="12"/>
    <x v="0"/>
    <x v="1"/>
    <n v="0"/>
    <n v="0"/>
    <n v="0"/>
  </r>
  <r>
    <s v="K8"/>
    <s v="BlueCross BlueShield"/>
    <n v="52809085.147945374"/>
    <x v="12"/>
    <x v="12"/>
    <x v="1"/>
    <x v="1"/>
    <n v="1.6979063056340605E-3"/>
    <n v="89664.88"/>
    <n v="38725.54"/>
  </r>
  <r>
    <s v="1A"/>
    <s v="Dell Children's Health Plan"/>
    <n v="36142099.756370462"/>
    <x v="15"/>
    <x v="12"/>
    <x v="0"/>
    <x v="1"/>
    <n v="0"/>
    <n v="0"/>
    <n v="0"/>
  </r>
  <r>
    <n v="10"/>
    <s v="Superior Health Plan"/>
    <n v="136746786.58941141"/>
    <x v="3"/>
    <x v="12"/>
    <x v="0"/>
    <x v="1"/>
    <n v="0"/>
    <n v="0"/>
    <n v="0"/>
  </r>
  <r>
    <s v="KL"/>
    <s v="Superior Health Plan"/>
    <n v="33624125.62061967"/>
    <x v="3"/>
    <x v="12"/>
    <x v="1"/>
    <x v="1"/>
    <n v="1.6979063056340605E-3"/>
    <n v="57090.61"/>
    <n v="24656.98"/>
  </r>
  <r>
    <s v="S4"/>
    <s v="Superior Health Plan"/>
    <n v="70259916.127238616"/>
    <x v="3"/>
    <x v="12"/>
    <x v="2"/>
    <x v="1"/>
    <n v="0"/>
    <n v="0"/>
    <n v="0"/>
  </r>
  <r>
    <n v="18"/>
    <s v="UnitedHealthCare Community Plan"/>
    <n v="189151546.85698593"/>
    <x v="4"/>
    <x v="12"/>
    <x v="2"/>
    <x v="1"/>
    <n v="0"/>
    <n v="0"/>
    <n v="0"/>
  </r>
  <r>
    <n v="19"/>
    <s v="Wellpoint"/>
    <n v="0"/>
    <x v="5"/>
    <x v="12"/>
    <x v="2"/>
    <x v="1"/>
    <n v="0"/>
    <n v="0"/>
    <n v="0"/>
  </r>
  <r>
    <n v="43"/>
    <s v="AETNA"/>
    <n v="42475859.200582847"/>
    <x v="0"/>
    <x v="0"/>
    <x v="0"/>
    <x v="2"/>
    <n v="0"/>
    <n v="0"/>
    <n v="0"/>
  </r>
  <r>
    <n v="42"/>
    <s v="Community First Health Plan"/>
    <n v="176193588.72673175"/>
    <x v="1"/>
    <x v="0"/>
    <x v="0"/>
    <x v="2"/>
    <n v="0"/>
    <n v="0"/>
    <n v="0"/>
  </r>
  <r>
    <s v="KA"/>
    <s v="Community First Health Plan"/>
    <n v="92359815.788159296"/>
    <x v="1"/>
    <x v="0"/>
    <x v="1"/>
    <x v="2"/>
    <n v="0"/>
    <n v="0"/>
    <n v="0"/>
  </r>
  <r>
    <s v="S1"/>
    <s v="Community First Health Plan"/>
    <n v="168341951.75713345"/>
    <x v="1"/>
    <x v="0"/>
    <x v="2"/>
    <x v="2"/>
    <n v="7.7309242762675222E-4"/>
    <n v="130143.89"/>
    <n v="56208.1"/>
  </r>
  <r>
    <n v="46"/>
    <s v="Molina Healthcare of Texas"/>
    <n v="187297480.01505354"/>
    <x v="2"/>
    <x v="0"/>
    <x v="2"/>
    <x v="2"/>
    <n v="7.7309242762675222E-4"/>
    <n v="144798.26"/>
    <n v="62537.21"/>
  </r>
  <r>
    <n v="40"/>
    <s v="Superior Health Plan"/>
    <n v="205005831.15724114"/>
    <x v="3"/>
    <x v="0"/>
    <x v="0"/>
    <x v="2"/>
    <n v="0"/>
    <n v="0"/>
    <n v="0"/>
  </r>
  <r>
    <n v="47"/>
    <s v="Superior Health Plan"/>
    <n v="0"/>
    <x v="3"/>
    <x v="0"/>
    <x v="2"/>
    <x v="2"/>
    <n v="7.7309242762675222E-4"/>
    <n v="0"/>
    <n v="0"/>
  </r>
  <r>
    <s v="KE"/>
    <s v="Superior Health Plan"/>
    <n v="82313273.609127909"/>
    <x v="3"/>
    <x v="0"/>
    <x v="1"/>
    <x v="2"/>
    <n v="0"/>
    <n v="0"/>
    <n v="0"/>
  </r>
  <r>
    <s v="S5"/>
    <s v="UnitedHealthCare Community Plan"/>
    <n v="166818931.18939701"/>
    <x v="4"/>
    <x v="0"/>
    <x v="2"/>
    <x v="2"/>
    <n v="7.7309242762675222E-4"/>
    <n v="128966.45"/>
    <n v="55699.58"/>
  </r>
  <r>
    <n v="44"/>
    <s v="Wellpoint"/>
    <n v="14984719.494238997"/>
    <x v="5"/>
    <x v="0"/>
    <x v="0"/>
    <x v="2"/>
    <n v="0"/>
    <n v="0"/>
    <n v="0"/>
  </r>
  <r>
    <n v="45"/>
    <s v="Wellpoint"/>
    <n v="0"/>
    <x v="5"/>
    <x v="0"/>
    <x v="2"/>
    <x v="2"/>
    <n v="7.7309242762675222E-4"/>
    <n v="0"/>
    <n v="0"/>
  </r>
  <r>
    <s v="KW"/>
    <s v="AETNA"/>
    <n v="103658862.34979095"/>
    <x v="0"/>
    <x v="1"/>
    <x v="1"/>
    <x v="2"/>
    <n v="0"/>
    <n v="0"/>
    <n v="0"/>
  </r>
  <r>
    <n v="95"/>
    <s v="Molina Healthcare of Texas"/>
    <n v="68498736.419801921"/>
    <x v="2"/>
    <x v="1"/>
    <x v="0"/>
    <x v="2"/>
    <n v="0"/>
    <n v="0"/>
    <n v="0"/>
  </r>
  <r>
    <s v="9F"/>
    <s v="Molina Healthcare of Texas"/>
    <n v="371169089.89319175"/>
    <x v="2"/>
    <x v="1"/>
    <x v="2"/>
    <x v="2"/>
    <n v="1.48497487347694E-4"/>
    <n v="55117.68"/>
    <n v="23804.89"/>
  </r>
  <r>
    <n v="93"/>
    <s v="Parkland Community Health Plan"/>
    <n v="263456268.54927468"/>
    <x v="6"/>
    <x v="1"/>
    <x v="0"/>
    <x v="2"/>
    <n v="0"/>
    <n v="0"/>
    <n v="0"/>
  </r>
  <r>
    <s v="9H"/>
    <s v="Superior Health Plan"/>
    <n v="297109261.54538572"/>
    <x v="3"/>
    <x v="1"/>
    <x v="2"/>
    <x v="2"/>
    <n v="1.48497487347694E-4"/>
    <n v="44119.98"/>
    <n v="19055.07"/>
  </r>
  <r>
    <s v="S6"/>
    <s v="UnitedHealthCare Community Plan"/>
    <n v="29753623.10034224"/>
    <x v="4"/>
    <x v="1"/>
    <x v="2"/>
    <x v="2"/>
    <n v="1.48497487347694E-4"/>
    <n v="4418.34"/>
    <n v="1908.25"/>
  </r>
  <r>
    <n v="90"/>
    <s v="Wellpoint"/>
    <n v="355519531.12359583"/>
    <x v="5"/>
    <x v="1"/>
    <x v="0"/>
    <x v="2"/>
    <n v="0"/>
    <n v="0"/>
    <n v="0"/>
  </r>
  <r>
    <s v="K2"/>
    <s v="Wellpoint"/>
    <n v="164132662.2856127"/>
    <x v="5"/>
    <x v="1"/>
    <x v="1"/>
    <x v="2"/>
    <n v="0"/>
    <n v="0"/>
    <n v="0"/>
  </r>
  <r>
    <n v="37"/>
    <s v="El Paso First Health Plan"/>
    <n v="97052670.392179996"/>
    <x v="7"/>
    <x v="2"/>
    <x v="0"/>
    <x v="2"/>
    <n v="0"/>
    <n v="0"/>
    <n v="0"/>
  </r>
  <r>
    <s v="S2"/>
    <s v="El Paso First Health Plan"/>
    <n v="93146959.923943251"/>
    <x v="7"/>
    <x v="2"/>
    <x v="2"/>
    <x v="2"/>
    <n v="0"/>
    <n v="0"/>
    <n v="0"/>
  </r>
  <r>
    <n v="31"/>
    <s v="Molina Healthcare of Texas"/>
    <n v="7452375.3546443209"/>
    <x v="2"/>
    <x v="2"/>
    <x v="0"/>
    <x v="2"/>
    <n v="0"/>
    <n v="0"/>
    <n v="0"/>
  </r>
  <r>
    <n v="33"/>
    <s v="Molina Healthcare of Texas"/>
    <n v="123395109.16634838"/>
    <x v="2"/>
    <x v="2"/>
    <x v="2"/>
    <x v="2"/>
    <n v="0"/>
    <n v="0"/>
    <n v="0"/>
  </r>
  <r>
    <n v="36"/>
    <s v="Superior Health Plan"/>
    <n v="68919484.326229006"/>
    <x v="3"/>
    <x v="2"/>
    <x v="0"/>
    <x v="2"/>
    <n v="0"/>
    <n v="0"/>
    <n v="0"/>
  </r>
  <r>
    <s v="KF"/>
    <s v="Superior Health Plan"/>
    <n v="38777843.700360492"/>
    <x v="3"/>
    <x v="2"/>
    <x v="1"/>
    <x v="2"/>
    <n v="0"/>
    <n v="0"/>
    <n v="0"/>
  </r>
  <r>
    <n v="34"/>
    <s v="Wellpoint"/>
    <n v="0"/>
    <x v="5"/>
    <x v="2"/>
    <x v="2"/>
    <x v="2"/>
    <n v="0"/>
    <n v="0"/>
    <n v="0"/>
  </r>
  <r>
    <s v="K3"/>
    <s v="Wellpoint"/>
    <n v="14016757.216533026"/>
    <x v="5"/>
    <x v="2"/>
    <x v="1"/>
    <x v="2"/>
    <n v="0"/>
    <n v="0"/>
    <n v="0"/>
  </r>
  <r>
    <n v="79"/>
    <s v="Community Health Choice"/>
    <n v="406530605.80384243"/>
    <x v="8"/>
    <x v="3"/>
    <x v="0"/>
    <x v="2"/>
    <n v="0"/>
    <n v="0"/>
    <n v="0"/>
  </r>
  <r>
    <s v="S3"/>
    <s v="Community Health Choice"/>
    <n v="208472254.56496274"/>
    <x v="8"/>
    <x v="3"/>
    <x v="2"/>
    <x v="2"/>
    <n v="7.5478212924626415E-4"/>
    <n v="157351.13"/>
    <n v="67958.69"/>
  </r>
  <r>
    <s v="7G"/>
    <s v="Molina Healthcare of Texas"/>
    <n v="34979333.78586366"/>
    <x v="2"/>
    <x v="3"/>
    <x v="0"/>
    <x v="2"/>
    <n v="0"/>
    <n v="0"/>
    <n v="0"/>
  </r>
  <r>
    <s v="7S"/>
    <s v="Molina Healthcare of Texas"/>
    <n v="234411088.01094651"/>
    <x v="2"/>
    <x v="3"/>
    <x v="2"/>
    <x v="2"/>
    <n v="7.5478212924626415E-4"/>
    <n v="176929.3"/>
    <n v="76414.350000000006"/>
  </r>
  <r>
    <n v="72"/>
    <s v="Texas Children's Health Plan"/>
    <n v="565038535.53860629"/>
    <x v="9"/>
    <x v="3"/>
    <x v="0"/>
    <x v="2"/>
    <n v="0"/>
    <n v="0"/>
    <n v="0"/>
  </r>
  <r>
    <s v="KM"/>
    <s v="Texas Children's Health Plan"/>
    <n v="287970493.5997591"/>
    <x v="9"/>
    <x v="3"/>
    <x v="1"/>
    <x v="2"/>
    <n v="0"/>
    <n v="0"/>
    <n v="0"/>
  </r>
  <r>
    <s v="7H"/>
    <s v="UnitedHealthCare Community Plan"/>
    <n v="219748384.20860082"/>
    <x v="4"/>
    <x v="3"/>
    <x v="0"/>
    <x v="2"/>
    <n v="0"/>
    <n v="0"/>
    <n v="0"/>
  </r>
  <r>
    <s v="7R"/>
    <s v="UnitedHealthCare Community Plan"/>
    <n v="699614060.00816584"/>
    <x v="4"/>
    <x v="3"/>
    <x v="2"/>
    <x v="2"/>
    <n v="7.5478212924626415E-4"/>
    <n v="528056.18999999994"/>
    <n v="228063.24"/>
  </r>
  <r>
    <s v="KQ"/>
    <s v="UnitedHealthCare Community Plan"/>
    <n v="112918459.64081107"/>
    <x v="4"/>
    <x v="3"/>
    <x v="1"/>
    <x v="2"/>
    <n v="0"/>
    <n v="0"/>
    <n v="0"/>
  </r>
  <r>
    <n v="71"/>
    <s v="Wellpoint"/>
    <n v="108907873.9828074"/>
    <x v="5"/>
    <x v="3"/>
    <x v="0"/>
    <x v="2"/>
    <n v="0"/>
    <n v="0"/>
    <n v="0"/>
  </r>
  <r>
    <s v="7P"/>
    <s v="Wellpoint"/>
    <n v="0"/>
    <x v="5"/>
    <x v="3"/>
    <x v="2"/>
    <x v="2"/>
    <n v="7.5478212924626415E-4"/>
    <n v="0"/>
    <n v="0"/>
  </r>
  <r>
    <s v="K4"/>
    <s v="Wellpoint"/>
    <n v="58676563.228098676"/>
    <x v="5"/>
    <x v="3"/>
    <x v="1"/>
    <x v="2"/>
    <n v="0"/>
    <n v="0"/>
    <n v="0"/>
  </r>
  <r>
    <s v="H4"/>
    <s v="Driscoll Children's Health Plan"/>
    <n v="195738683.27545452"/>
    <x v="10"/>
    <x v="4"/>
    <x v="0"/>
    <x v="2"/>
    <n v="0"/>
    <n v="0"/>
    <n v="0"/>
  </r>
  <r>
    <s v="KC"/>
    <s v="Driscoll Children's Health Plan"/>
    <n v="67067922.823999077"/>
    <x v="10"/>
    <x v="4"/>
    <x v="1"/>
    <x v="2"/>
    <n v="0"/>
    <n v="0"/>
    <n v="0"/>
  </r>
  <r>
    <s v="H3"/>
    <s v="Molina Healthcare of Texas"/>
    <n v="60188202.960852161"/>
    <x v="2"/>
    <x v="4"/>
    <x v="0"/>
    <x v="2"/>
    <n v="0"/>
    <n v="0"/>
    <n v="0"/>
  </r>
  <r>
    <s v="H6"/>
    <s v="Molina Healthcare of Texas"/>
    <n v="370904938.38358426"/>
    <x v="2"/>
    <x v="4"/>
    <x v="2"/>
    <x v="2"/>
    <n v="7.4862985810295003E-4"/>
    <n v="277670.51"/>
    <n v="119923.67"/>
  </r>
  <r>
    <s v="H2"/>
    <s v="Superior Health Plan"/>
    <n v="258174022.02956432"/>
    <x v="3"/>
    <x v="4"/>
    <x v="0"/>
    <x v="2"/>
    <n v="0"/>
    <n v="0"/>
    <n v="0"/>
  </r>
  <r>
    <s v="H5"/>
    <s v="Superior Health Plan"/>
    <n v="495822746.04176861"/>
    <x v="3"/>
    <x v="4"/>
    <x v="2"/>
    <x v="2"/>
    <n v="7.4862985810295003E-4"/>
    <n v="371187.71"/>
    <n v="160313"/>
  </r>
  <r>
    <s v="KG"/>
    <s v="Superior Health Plan"/>
    <n v="126262473.03774117"/>
    <x v="3"/>
    <x v="4"/>
    <x v="1"/>
    <x v="2"/>
    <n v="0"/>
    <n v="0"/>
    <n v="0"/>
  </r>
  <r>
    <s v="H1"/>
    <s v="UnitedHealthCare Community Plan"/>
    <n v="70292661.134165034"/>
    <x v="4"/>
    <x v="4"/>
    <x v="0"/>
    <x v="2"/>
    <n v="0"/>
    <n v="0"/>
    <n v="0"/>
  </r>
  <r>
    <s v="KR"/>
    <s v="UnitedHealthCare Community Plan"/>
    <n v="48732335.424224176"/>
    <x v="4"/>
    <x v="4"/>
    <x v="1"/>
    <x v="2"/>
    <n v="0"/>
    <n v="0"/>
    <n v="0"/>
  </r>
  <r>
    <s v="S7"/>
    <s v="UnitedHealthCare Community Plan"/>
    <n v="16104379.646573782"/>
    <x v="4"/>
    <x v="4"/>
    <x v="2"/>
    <x v="2"/>
    <n v="7.4862985810295003E-4"/>
    <n v="12056.22"/>
    <n v="5206.9799999999996"/>
  </r>
  <r>
    <s v="KN"/>
    <s v="Texas Children's Health Plan"/>
    <n v="31700974.270557612"/>
    <x v="9"/>
    <x v="5"/>
    <x v="1"/>
    <x v="2"/>
    <n v="0"/>
    <n v="0"/>
    <n v="0"/>
  </r>
  <r>
    <s v="8S"/>
    <s v="UnitedHealthCare Community Plan"/>
    <n v="0"/>
    <x v="4"/>
    <x v="5"/>
    <x v="2"/>
    <x v="2"/>
    <n v="5.1078681322954192E-3"/>
    <n v="0"/>
    <n v="0"/>
  </r>
  <r>
    <s v="KS"/>
    <s v="UnitedHealthCare Community Plan"/>
    <n v="18132133.832019776"/>
    <x v="4"/>
    <x v="5"/>
    <x v="1"/>
    <x v="2"/>
    <n v="0"/>
    <n v="0"/>
    <n v="0"/>
  </r>
  <r>
    <s v="8H"/>
    <s v="Community Health Choice"/>
    <n v="32911726.805376306"/>
    <x v="8"/>
    <x v="5"/>
    <x v="0"/>
    <x v="2"/>
    <n v="0"/>
    <n v="0"/>
    <n v="0"/>
  </r>
  <r>
    <s v="8J"/>
    <s v="Molina Healthcare of Texas"/>
    <n v="6528061.4547503106"/>
    <x v="2"/>
    <x v="5"/>
    <x v="0"/>
    <x v="2"/>
    <n v="0"/>
    <n v="0"/>
    <n v="0"/>
  </r>
  <r>
    <s v="8T"/>
    <s v="Molina Healthcare of Texas"/>
    <n v="85833470.857238904"/>
    <x v="2"/>
    <x v="5"/>
    <x v="2"/>
    <x v="2"/>
    <n v="5.1078681322954192E-3"/>
    <n v="438426.05"/>
    <n v="189352.7"/>
  </r>
  <r>
    <s v="8K"/>
    <s v="Texas Children's Health Plan"/>
    <n v="61141548.109293379"/>
    <x v="9"/>
    <x v="5"/>
    <x v="0"/>
    <x v="2"/>
    <n v="0"/>
    <n v="0"/>
    <n v="0"/>
  </r>
  <r>
    <s v="8L"/>
    <s v="UnitedHealthCare Community Plan"/>
    <n v="37994638.417682275"/>
    <x v="4"/>
    <x v="5"/>
    <x v="0"/>
    <x v="2"/>
    <n v="0"/>
    <n v="0"/>
    <n v="0"/>
  </r>
  <r>
    <s v="8G"/>
    <s v="Wellpoint"/>
    <n v="12393665.224928588"/>
    <x v="5"/>
    <x v="5"/>
    <x v="0"/>
    <x v="2"/>
    <n v="0"/>
    <n v="0"/>
    <n v="0"/>
  </r>
  <r>
    <s v="8R"/>
    <s v="Wellpoint"/>
    <n v="87213744.688603953"/>
    <x v="5"/>
    <x v="5"/>
    <x v="2"/>
    <x v="2"/>
    <n v="5.1078681322954192E-3"/>
    <n v="445476.31"/>
    <n v="192397.65"/>
  </r>
  <r>
    <n v="50"/>
    <s v="FIRSTCARE"/>
    <n v="53842468.356058255"/>
    <x v="11"/>
    <x v="6"/>
    <x v="0"/>
    <x v="2"/>
    <n v="0"/>
    <n v="0"/>
    <n v="0"/>
  </r>
  <r>
    <n v="52"/>
    <s v="Superior Health Plan"/>
    <n v="52143172.797881037"/>
    <x v="3"/>
    <x v="6"/>
    <x v="0"/>
    <x v="2"/>
    <n v="0"/>
    <n v="0"/>
    <n v="0"/>
  </r>
  <r>
    <s v="5B"/>
    <s v="Superior Health Plan"/>
    <n v="59928330.565520525"/>
    <x v="3"/>
    <x v="6"/>
    <x v="2"/>
    <x v="2"/>
    <n v="1.1481162964161479E-2"/>
    <n v="688046.93"/>
    <n v="297161.96000000002"/>
  </r>
  <r>
    <s v="KH"/>
    <s v="Superior Health Plan"/>
    <n v="20055868.51240075"/>
    <x v="3"/>
    <x v="6"/>
    <x v="1"/>
    <x v="2"/>
    <n v="0"/>
    <n v="0"/>
    <n v="0"/>
  </r>
  <r>
    <n v="53"/>
    <s v="Wellpoint"/>
    <n v="12641848.852092097"/>
    <x v="5"/>
    <x v="6"/>
    <x v="0"/>
    <x v="2"/>
    <n v="0"/>
    <n v="0"/>
    <n v="0"/>
  </r>
  <r>
    <s v="5A"/>
    <s v="Wellpoint"/>
    <n v="51568463.422407225"/>
    <x v="5"/>
    <x v="6"/>
    <x v="2"/>
    <x v="2"/>
    <n v="1.1481162964161479E-2"/>
    <n v="592065.93000000005"/>
    <n v="255708.54"/>
  </r>
  <r>
    <s v="K5"/>
    <s v="Wellpoint"/>
    <n v="14611921.573287304"/>
    <x v="5"/>
    <x v="6"/>
    <x v="1"/>
    <x v="2"/>
    <n v="0"/>
    <n v="0"/>
    <n v="0"/>
  </r>
  <r>
    <s v="K7"/>
    <s v="BlueCross BlueShield"/>
    <n v="50484695.641950414"/>
    <x v="12"/>
    <x v="7"/>
    <x v="1"/>
    <x v="2"/>
    <n v="0"/>
    <n v="0"/>
    <n v="0"/>
  </r>
  <r>
    <s v="C3"/>
    <s v="RightCare from Scott and White Health Plan"/>
    <n v="66005747.354986683"/>
    <x v="13"/>
    <x v="7"/>
    <x v="0"/>
    <x v="2"/>
    <n v="0"/>
    <n v="0"/>
    <n v="0"/>
  </r>
  <r>
    <s v="C2"/>
    <s v="Superior Health Plan"/>
    <n v="120626586.61209421"/>
    <x v="3"/>
    <x v="7"/>
    <x v="0"/>
    <x v="2"/>
    <n v="0"/>
    <n v="0"/>
    <n v="0"/>
  </r>
  <r>
    <s v="C4"/>
    <s v="Superior Health Plan"/>
    <n v="140315669.6606625"/>
    <x v="3"/>
    <x v="7"/>
    <x v="2"/>
    <x v="2"/>
    <n v="9.3389348163423411E-3"/>
    <n v="1310398.8899999999"/>
    <n v="565950.80000000005"/>
  </r>
  <r>
    <s v="C5"/>
    <s v="UnitedHealthCare Community Plan"/>
    <n v="144390924.88831863"/>
    <x v="4"/>
    <x v="7"/>
    <x v="2"/>
    <x v="2"/>
    <n v="9.3389348163423411E-3"/>
    <n v="1348457.44"/>
    <n v="582387.98"/>
  </r>
  <r>
    <s v="KT"/>
    <s v="UnitedHealthCare Community Plan"/>
    <n v="30375529.503940169"/>
    <x v="4"/>
    <x v="7"/>
    <x v="1"/>
    <x v="2"/>
    <n v="0"/>
    <n v="0"/>
    <n v="0"/>
  </r>
  <r>
    <s v="C1"/>
    <s v="Wellpoint"/>
    <n v="19395047.005022023"/>
    <x v="5"/>
    <x v="7"/>
    <x v="0"/>
    <x v="2"/>
    <n v="0"/>
    <n v="0"/>
    <n v="0"/>
  </r>
  <r>
    <s v="P2"/>
    <s v="Molina Healthcare of Texas"/>
    <n v="140862678.31833008"/>
    <x v="2"/>
    <x v="8"/>
    <x v="2"/>
    <x v="2"/>
    <n v="8.3534298323740073E-3"/>
    <n v="1176686.5"/>
    <n v="508201.49"/>
  </r>
  <r>
    <s v="N2"/>
    <s v="Superior Health Plan"/>
    <n v="160311315.31884405"/>
    <x v="3"/>
    <x v="8"/>
    <x v="0"/>
    <x v="2"/>
    <n v="0"/>
    <n v="0"/>
    <n v="0"/>
  </r>
  <r>
    <s v="KP"/>
    <s v="Texas Children's Health Plan"/>
    <n v="78647371.471858442"/>
    <x v="9"/>
    <x v="8"/>
    <x v="1"/>
    <x v="2"/>
    <n v="0"/>
    <n v="0"/>
    <n v="0"/>
  </r>
  <r>
    <s v="KU"/>
    <s v="UnitedHealthCare Community Plan"/>
    <n v="38411496.70861575"/>
    <x v="4"/>
    <x v="8"/>
    <x v="1"/>
    <x v="2"/>
    <n v="0"/>
    <n v="0"/>
    <n v="0"/>
  </r>
  <r>
    <s v="N4"/>
    <s v="UnitedHealthCare Community Plan"/>
    <n v="283089401.82066929"/>
    <x v="4"/>
    <x v="8"/>
    <x v="2"/>
    <x v="2"/>
    <n v="8.3534298323740073E-3"/>
    <n v="2364767.4500000002"/>
    <n v="1021324.14"/>
  </r>
  <r>
    <s v="N1"/>
    <s v="Wellpoint"/>
    <n v="105797407.79308969"/>
    <x v="5"/>
    <x v="8"/>
    <x v="0"/>
    <x v="2"/>
    <n v="0"/>
    <n v="0"/>
    <n v="0"/>
  </r>
  <r>
    <s v="W4"/>
    <s v="FIRSTCARE"/>
    <n v="64568895.998257898"/>
    <x v="11"/>
    <x v="9"/>
    <x v="0"/>
    <x v="2"/>
    <n v="0"/>
    <n v="0"/>
    <n v="0"/>
  </r>
  <r>
    <s v="KJ"/>
    <s v="Superior Health Plan"/>
    <n v="34500343.548937708"/>
    <x v="3"/>
    <x v="9"/>
    <x v="1"/>
    <x v="2"/>
    <n v="0"/>
    <n v="0"/>
    <n v="0"/>
  </r>
  <r>
    <s v="W3"/>
    <s v="Superior Health Plan"/>
    <n v="142019144.20072874"/>
    <x v="3"/>
    <x v="9"/>
    <x v="0"/>
    <x v="2"/>
    <n v="0"/>
    <n v="0"/>
    <n v="0"/>
  </r>
  <r>
    <s v="W6"/>
    <s v="Superior Health Plan"/>
    <n v="191996398.46751004"/>
    <x v="3"/>
    <x v="9"/>
    <x v="2"/>
    <x v="2"/>
    <n v="2.6407069796366249E-2"/>
    <n v="5070062.29"/>
    <n v="2189719.34"/>
  </r>
  <r>
    <s v="K6"/>
    <s v="Wellpoint"/>
    <n v="27273208.130979251"/>
    <x v="5"/>
    <x v="9"/>
    <x v="1"/>
    <x v="2"/>
    <n v="0"/>
    <n v="0"/>
    <n v="0"/>
  </r>
  <r>
    <s v="W2"/>
    <s v="Wellpoint"/>
    <n v="42901874.610179693"/>
    <x v="5"/>
    <x v="9"/>
    <x v="0"/>
    <x v="2"/>
    <n v="0"/>
    <n v="0"/>
    <n v="0"/>
  </r>
  <r>
    <s v="W5"/>
    <s v="Wellpoint"/>
    <n v="131135867.8671295"/>
    <x v="5"/>
    <x v="9"/>
    <x v="2"/>
    <x v="2"/>
    <n v="2.6407069796366249E-2"/>
    <n v="3462914.02"/>
    <n v="1495604.86"/>
  </r>
  <r>
    <n v="82"/>
    <s v="Driscoll Children's Health Plan"/>
    <n v="145062791.30950171"/>
    <x v="10"/>
    <x v="10"/>
    <x v="0"/>
    <x v="2"/>
    <n v="0"/>
    <n v="0"/>
    <n v="0"/>
  </r>
  <r>
    <s v="KD"/>
    <s v="Driscoll Children's Health Plan"/>
    <n v="37015267.573386945"/>
    <x v="10"/>
    <x v="10"/>
    <x v="1"/>
    <x v="2"/>
    <n v="0"/>
    <n v="0"/>
    <n v="0"/>
  </r>
  <r>
    <n v="83"/>
    <s v="Superior Health Plan"/>
    <n v="42607863.415721826"/>
    <x v="3"/>
    <x v="10"/>
    <x v="0"/>
    <x v="2"/>
    <n v="0"/>
    <n v="0"/>
    <n v="0"/>
  </r>
  <r>
    <n v="86"/>
    <s v="Superior Health Plan"/>
    <n v="151244440.48907313"/>
    <x v="3"/>
    <x v="10"/>
    <x v="2"/>
    <x v="2"/>
    <n v="3.0168069594940054E-3"/>
    <n v="456275.28"/>
    <n v="197061.64"/>
  </r>
  <r>
    <s v="KV"/>
    <s v="Superior Health Plan"/>
    <n v="15240733.623586046"/>
    <x v="3"/>
    <x v="10"/>
    <x v="1"/>
    <x v="2"/>
    <n v="0"/>
    <n v="0"/>
    <n v="0"/>
  </r>
  <r>
    <n v="85"/>
    <s v="UnitedHealthCare Community Plan"/>
    <n v="0"/>
    <x v="4"/>
    <x v="10"/>
    <x v="2"/>
    <x v="2"/>
    <n v="3.0168069594940054E-3"/>
    <n v="0"/>
    <n v="0"/>
  </r>
  <r>
    <s v="2Q"/>
    <s v="UnitedHealthCare Community Plan"/>
    <n v="5257753.9409959782"/>
    <x v="4"/>
    <x v="10"/>
    <x v="0"/>
    <x v="2"/>
    <n v="0"/>
    <n v="0"/>
    <n v="0"/>
  </r>
  <r>
    <s v="S9"/>
    <s v="Wellpoint"/>
    <n v="77968692.176016152"/>
    <x v="5"/>
    <x v="10"/>
    <x v="2"/>
    <x v="2"/>
    <n v="3.0168069594940054E-3"/>
    <n v="235216.49"/>
    <n v="101588.12"/>
  </r>
  <r>
    <n v="67"/>
    <s v="AETNA"/>
    <n v="135330514.23795912"/>
    <x v="0"/>
    <x v="11"/>
    <x v="0"/>
    <x v="2"/>
    <n v="0"/>
    <n v="0"/>
    <n v="0"/>
  </r>
  <r>
    <s v="K1"/>
    <s v="AETNA"/>
    <n v="57270474.172985107"/>
    <x v="0"/>
    <x v="11"/>
    <x v="1"/>
    <x v="2"/>
    <n v="0"/>
    <n v="0"/>
    <n v="0"/>
  </r>
  <r>
    <n v="66"/>
    <s v="Cook Children's Health Plan"/>
    <n v="172252231.75210327"/>
    <x v="14"/>
    <x v="11"/>
    <x v="0"/>
    <x v="2"/>
    <n v="0"/>
    <n v="0"/>
    <n v="0"/>
  </r>
  <r>
    <s v="KB"/>
    <s v="Cook Children's Health Plan"/>
    <n v="119536239.17575553"/>
    <x v="14"/>
    <x v="11"/>
    <x v="1"/>
    <x v="2"/>
    <n v="0"/>
    <n v="0"/>
    <n v="0"/>
  </r>
  <r>
    <s v="P1"/>
    <s v="Molina Healthcare of Texas"/>
    <n v="235486294.86119333"/>
    <x v="2"/>
    <x v="11"/>
    <x v="2"/>
    <x v="2"/>
    <n v="4.3324881210025766E-4"/>
    <n v="102024.16"/>
    <n v="44063.42"/>
  </r>
  <r>
    <s v="S8"/>
    <s v="UnitedHealthCare Community Plan"/>
    <n v="219937005.70227188"/>
    <x v="4"/>
    <x v="11"/>
    <x v="2"/>
    <x v="2"/>
    <n v="4.3324881210025766E-4"/>
    <n v="95287.45"/>
    <n v="41153.89"/>
  </r>
  <r>
    <n v="63"/>
    <s v="Wellpoint"/>
    <n v="163914791.83359605"/>
    <x v="5"/>
    <x v="11"/>
    <x v="0"/>
    <x v="2"/>
    <n v="0"/>
    <n v="0"/>
    <n v="0"/>
  </r>
  <r>
    <n v="69"/>
    <s v="Wellpoint"/>
    <n v="0"/>
    <x v="5"/>
    <x v="11"/>
    <x v="2"/>
    <x v="2"/>
    <n v="4.3324881210025766E-4"/>
    <n v="0"/>
    <n v="0"/>
  </r>
  <r>
    <s v="1P"/>
    <s v="BlueCross BlueShield"/>
    <n v="58547453.556995392"/>
    <x v="12"/>
    <x v="12"/>
    <x v="0"/>
    <x v="2"/>
    <n v="0"/>
    <n v="0"/>
    <n v="0"/>
  </r>
  <r>
    <s v="K8"/>
    <s v="BlueCross BlueShield"/>
    <n v="52809085.147945374"/>
    <x v="12"/>
    <x v="12"/>
    <x v="1"/>
    <x v="2"/>
    <n v="0"/>
    <n v="0"/>
    <n v="0"/>
  </r>
  <r>
    <s v="1A"/>
    <s v="Dell Children's Health Plan"/>
    <n v="36142099.756370462"/>
    <x v="15"/>
    <x v="12"/>
    <x v="0"/>
    <x v="2"/>
    <n v="0"/>
    <n v="0"/>
    <n v="0"/>
  </r>
  <r>
    <n v="10"/>
    <s v="Superior Health Plan"/>
    <n v="136746786.58941141"/>
    <x v="3"/>
    <x v="12"/>
    <x v="0"/>
    <x v="2"/>
    <n v="0"/>
    <n v="0"/>
    <n v="0"/>
  </r>
  <r>
    <s v="KL"/>
    <s v="Superior Health Plan"/>
    <n v="33624125.62061967"/>
    <x v="3"/>
    <x v="12"/>
    <x v="1"/>
    <x v="2"/>
    <n v="0"/>
    <n v="0"/>
    <n v="0"/>
  </r>
  <r>
    <s v="S4"/>
    <s v="Superior Health Plan"/>
    <n v="70259916.127238616"/>
    <x v="3"/>
    <x v="12"/>
    <x v="2"/>
    <x v="2"/>
    <n v="3.0947751897437768E-3"/>
    <n v="217438.65"/>
    <n v="93910.01"/>
  </r>
  <r>
    <n v="18"/>
    <s v="UnitedHealthCare Community Plan"/>
    <n v="189151546.85698593"/>
    <x v="4"/>
    <x v="12"/>
    <x v="2"/>
    <x v="2"/>
    <n v="3.0947751897437768E-3"/>
    <n v="585381.51"/>
    <n v="252821.59"/>
  </r>
  <r>
    <n v="19"/>
    <s v="Wellpoint"/>
    <n v="0"/>
    <x v="5"/>
    <x v="12"/>
    <x v="2"/>
    <x v="2"/>
    <n v="3.0947751897437768E-3"/>
    <n v="0"/>
    <n v="0"/>
  </r>
  <r>
    <n v="43"/>
    <s v="AETNA"/>
    <n v="42475859.200582847"/>
    <x v="0"/>
    <x v="0"/>
    <x v="0"/>
    <x v="3"/>
    <n v="0"/>
    <n v="0"/>
    <n v="0"/>
  </r>
  <r>
    <n v="42"/>
    <s v="Community First Health Plan"/>
    <n v="176193588.72673175"/>
    <x v="1"/>
    <x v="0"/>
    <x v="0"/>
    <x v="3"/>
    <n v="0"/>
    <n v="0"/>
    <n v="0"/>
  </r>
  <r>
    <s v="KA"/>
    <s v="Community First Health Plan"/>
    <n v="92359815.788159296"/>
    <x v="1"/>
    <x v="0"/>
    <x v="1"/>
    <x v="3"/>
    <n v="0"/>
    <n v="0"/>
    <n v="0"/>
  </r>
  <r>
    <s v="S1"/>
    <s v="Community First Health Plan"/>
    <n v="168341951.75713345"/>
    <x v="1"/>
    <x v="0"/>
    <x v="2"/>
    <x v="3"/>
    <n v="0"/>
    <n v="0"/>
    <n v="0"/>
  </r>
  <r>
    <n v="46"/>
    <s v="Molina Healthcare of Texas"/>
    <n v="187297480.01505354"/>
    <x v="2"/>
    <x v="0"/>
    <x v="2"/>
    <x v="3"/>
    <n v="0"/>
    <n v="0"/>
    <n v="0"/>
  </r>
  <r>
    <n v="40"/>
    <s v="Superior Health Plan"/>
    <n v="205005831.15724114"/>
    <x v="3"/>
    <x v="0"/>
    <x v="0"/>
    <x v="3"/>
    <n v="0"/>
    <n v="0"/>
    <n v="0"/>
  </r>
  <r>
    <n v="47"/>
    <s v="Superior Health Plan"/>
    <n v="0"/>
    <x v="3"/>
    <x v="0"/>
    <x v="2"/>
    <x v="3"/>
    <n v="0"/>
    <n v="0"/>
    <n v="0"/>
  </r>
  <r>
    <s v="KE"/>
    <s v="Superior Health Plan"/>
    <n v="82313273.609127909"/>
    <x v="3"/>
    <x v="0"/>
    <x v="1"/>
    <x v="3"/>
    <n v="0"/>
    <n v="0"/>
    <n v="0"/>
  </r>
  <r>
    <s v="S5"/>
    <s v="UnitedHealthCare Community Plan"/>
    <n v="166818931.18939701"/>
    <x v="4"/>
    <x v="0"/>
    <x v="2"/>
    <x v="3"/>
    <n v="0"/>
    <n v="0"/>
    <n v="0"/>
  </r>
  <r>
    <n v="44"/>
    <s v="Wellpoint"/>
    <n v="14984719.494238997"/>
    <x v="5"/>
    <x v="0"/>
    <x v="0"/>
    <x v="3"/>
    <n v="0"/>
    <n v="0"/>
    <n v="0"/>
  </r>
  <r>
    <n v="45"/>
    <s v="Wellpoint"/>
    <n v="0"/>
    <x v="5"/>
    <x v="0"/>
    <x v="2"/>
    <x v="3"/>
    <n v="0"/>
    <n v="0"/>
    <n v="0"/>
  </r>
  <r>
    <s v="KW"/>
    <s v="AETNA"/>
    <n v="103658862.34979095"/>
    <x v="0"/>
    <x v="1"/>
    <x v="1"/>
    <x v="3"/>
    <n v="0"/>
    <n v="0"/>
    <n v="0"/>
  </r>
  <r>
    <n v="95"/>
    <s v="Molina Healthcare of Texas"/>
    <n v="68498736.419801921"/>
    <x v="2"/>
    <x v="1"/>
    <x v="0"/>
    <x v="3"/>
    <n v="0"/>
    <n v="0"/>
    <n v="0"/>
  </r>
  <r>
    <s v="9F"/>
    <s v="Molina Healthcare of Texas"/>
    <n v="371169089.89319175"/>
    <x v="2"/>
    <x v="1"/>
    <x v="2"/>
    <x v="3"/>
    <n v="2.7114431527233019E-2"/>
    <n v="10064038.869999999"/>
    <n v="4346577.88"/>
  </r>
  <r>
    <n v="93"/>
    <s v="Parkland Community Health Plan"/>
    <n v="263456268.54927468"/>
    <x v="6"/>
    <x v="1"/>
    <x v="0"/>
    <x v="3"/>
    <n v="0"/>
    <n v="0"/>
    <n v="0"/>
  </r>
  <r>
    <s v="9H"/>
    <s v="Superior Health Plan"/>
    <n v="297109261.54538572"/>
    <x v="3"/>
    <x v="1"/>
    <x v="2"/>
    <x v="3"/>
    <n v="2.7114431527233019E-2"/>
    <n v="8055948.7300000004"/>
    <n v="3479299.81"/>
  </r>
  <r>
    <s v="S6"/>
    <s v="UnitedHealthCare Community Plan"/>
    <n v="29753623.10034224"/>
    <x v="4"/>
    <x v="1"/>
    <x v="2"/>
    <x v="3"/>
    <n v="2.7114431527233019E-2"/>
    <n v="806752.58"/>
    <n v="348429.99"/>
  </r>
  <r>
    <n v="90"/>
    <s v="Wellpoint"/>
    <n v="355519531.12359583"/>
    <x v="5"/>
    <x v="1"/>
    <x v="0"/>
    <x v="3"/>
    <n v="0"/>
    <n v="0"/>
    <n v="0"/>
  </r>
  <r>
    <s v="K2"/>
    <s v="Wellpoint"/>
    <n v="164132662.2856127"/>
    <x v="5"/>
    <x v="1"/>
    <x v="1"/>
    <x v="3"/>
    <n v="0"/>
    <n v="0"/>
    <n v="0"/>
  </r>
  <r>
    <n v="37"/>
    <s v="El Paso First Health Plan"/>
    <n v="97052670.392179996"/>
    <x v="7"/>
    <x v="2"/>
    <x v="0"/>
    <x v="3"/>
    <n v="0"/>
    <n v="0"/>
    <n v="0"/>
  </r>
  <r>
    <s v="S2"/>
    <s v="El Paso First Health Plan"/>
    <n v="93146959.923943251"/>
    <x v="7"/>
    <x v="2"/>
    <x v="2"/>
    <x v="3"/>
    <n v="0"/>
    <n v="0"/>
    <n v="0"/>
  </r>
  <r>
    <n v="31"/>
    <s v="Molina Healthcare of Texas"/>
    <n v="7452375.3546443209"/>
    <x v="2"/>
    <x v="2"/>
    <x v="0"/>
    <x v="3"/>
    <n v="0"/>
    <n v="0"/>
    <n v="0"/>
  </r>
  <r>
    <n v="33"/>
    <s v="Molina Healthcare of Texas"/>
    <n v="123395109.16634838"/>
    <x v="2"/>
    <x v="2"/>
    <x v="2"/>
    <x v="3"/>
    <n v="0"/>
    <n v="0"/>
    <n v="0"/>
  </r>
  <r>
    <n v="36"/>
    <s v="Superior Health Plan"/>
    <n v="68919484.326229006"/>
    <x v="3"/>
    <x v="2"/>
    <x v="0"/>
    <x v="3"/>
    <n v="0"/>
    <n v="0"/>
    <n v="0"/>
  </r>
  <r>
    <s v="KF"/>
    <s v="Superior Health Plan"/>
    <n v="38777843.700360492"/>
    <x v="3"/>
    <x v="2"/>
    <x v="1"/>
    <x v="3"/>
    <n v="0"/>
    <n v="0"/>
    <n v="0"/>
  </r>
  <r>
    <n v="34"/>
    <s v="Wellpoint"/>
    <n v="0"/>
    <x v="5"/>
    <x v="2"/>
    <x v="2"/>
    <x v="3"/>
    <n v="0"/>
    <n v="0"/>
    <n v="0"/>
  </r>
  <r>
    <s v="K3"/>
    <s v="Wellpoint"/>
    <n v="14016757.216533026"/>
    <x v="5"/>
    <x v="2"/>
    <x v="1"/>
    <x v="3"/>
    <n v="0"/>
    <n v="0"/>
    <n v="0"/>
  </r>
  <r>
    <n v="79"/>
    <s v="Community Health Choice"/>
    <n v="406530605.80384243"/>
    <x v="8"/>
    <x v="3"/>
    <x v="0"/>
    <x v="3"/>
    <n v="0"/>
    <n v="0"/>
    <n v="0"/>
  </r>
  <r>
    <s v="S3"/>
    <s v="Community Health Choice"/>
    <n v="208472254.56496274"/>
    <x v="8"/>
    <x v="3"/>
    <x v="2"/>
    <x v="3"/>
    <n v="1.9145672478634797E-4"/>
    <n v="39913.42"/>
    <n v="17238.29"/>
  </r>
  <r>
    <s v="7G"/>
    <s v="Molina Healthcare of Texas"/>
    <n v="34979333.78586366"/>
    <x v="2"/>
    <x v="3"/>
    <x v="0"/>
    <x v="3"/>
    <n v="0"/>
    <n v="0"/>
    <n v="0"/>
  </r>
  <r>
    <s v="7S"/>
    <s v="Molina Healthcare of Texas"/>
    <n v="234411088.01094651"/>
    <x v="2"/>
    <x v="3"/>
    <x v="2"/>
    <x v="3"/>
    <n v="1.9145672478634797E-4"/>
    <n v="44879.58"/>
    <n v="19383.13"/>
  </r>
  <r>
    <n v="72"/>
    <s v="Texas Children's Health Plan"/>
    <n v="565038535.53860629"/>
    <x v="9"/>
    <x v="3"/>
    <x v="0"/>
    <x v="3"/>
    <n v="0"/>
    <n v="0"/>
    <n v="0"/>
  </r>
  <r>
    <s v="KM"/>
    <s v="Texas Children's Health Plan"/>
    <n v="287970493.5997591"/>
    <x v="9"/>
    <x v="3"/>
    <x v="1"/>
    <x v="3"/>
    <n v="0"/>
    <n v="0"/>
    <n v="0"/>
  </r>
  <r>
    <s v="7H"/>
    <s v="UnitedHealthCare Community Plan"/>
    <n v="219748384.20860082"/>
    <x v="4"/>
    <x v="3"/>
    <x v="0"/>
    <x v="3"/>
    <n v="0"/>
    <n v="0"/>
    <n v="0"/>
  </r>
  <r>
    <s v="7R"/>
    <s v="UnitedHealthCare Community Plan"/>
    <n v="699614060.00816584"/>
    <x v="4"/>
    <x v="3"/>
    <x v="2"/>
    <x v="3"/>
    <n v="1.9145672478634797E-4"/>
    <n v="133945.82"/>
    <n v="57850.13"/>
  </r>
  <r>
    <s v="KQ"/>
    <s v="UnitedHealthCare Community Plan"/>
    <n v="112918459.64081107"/>
    <x v="4"/>
    <x v="3"/>
    <x v="1"/>
    <x v="3"/>
    <n v="0"/>
    <n v="0"/>
    <n v="0"/>
  </r>
  <r>
    <n v="71"/>
    <s v="Wellpoint"/>
    <n v="108907873.9828074"/>
    <x v="5"/>
    <x v="3"/>
    <x v="0"/>
    <x v="3"/>
    <n v="0"/>
    <n v="0"/>
    <n v="0"/>
  </r>
  <r>
    <s v="7P"/>
    <s v="Wellpoint"/>
    <n v="0"/>
    <x v="5"/>
    <x v="3"/>
    <x v="2"/>
    <x v="3"/>
    <n v="1.9145672478634797E-4"/>
    <n v="0"/>
    <n v="0"/>
  </r>
  <r>
    <s v="K4"/>
    <s v="Wellpoint"/>
    <n v="58676563.228098676"/>
    <x v="5"/>
    <x v="3"/>
    <x v="1"/>
    <x v="3"/>
    <n v="0"/>
    <n v="0"/>
    <n v="0"/>
  </r>
  <r>
    <s v="H4"/>
    <s v="Driscoll Children's Health Plan"/>
    <n v="195738683.27545452"/>
    <x v="10"/>
    <x v="4"/>
    <x v="0"/>
    <x v="3"/>
    <n v="0"/>
    <n v="0"/>
    <n v="0"/>
  </r>
  <r>
    <s v="KC"/>
    <s v="Driscoll Children's Health Plan"/>
    <n v="67067922.823999077"/>
    <x v="10"/>
    <x v="4"/>
    <x v="1"/>
    <x v="3"/>
    <n v="0"/>
    <n v="0"/>
    <n v="0"/>
  </r>
  <r>
    <s v="H3"/>
    <s v="Molina Healthcare of Texas"/>
    <n v="60188202.960852161"/>
    <x v="2"/>
    <x v="4"/>
    <x v="0"/>
    <x v="3"/>
    <n v="0"/>
    <n v="0"/>
    <n v="0"/>
  </r>
  <r>
    <s v="H6"/>
    <s v="Molina Healthcare of Texas"/>
    <n v="370904938.38358426"/>
    <x v="2"/>
    <x v="4"/>
    <x v="2"/>
    <x v="3"/>
    <n v="0"/>
    <n v="0"/>
    <n v="0"/>
  </r>
  <r>
    <s v="H2"/>
    <s v="Superior Health Plan"/>
    <n v="258174022.02956432"/>
    <x v="3"/>
    <x v="4"/>
    <x v="0"/>
    <x v="3"/>
    <n v="0"/>
    <n v="0"/>
    <n v="0"/>
  </r>
  <r>
    <s v="H5"/>
    <s v="Superior Health Plan"/>
    <n v="495822746.04176861"/>
    <x v="3"/>
    <x v="4"/>
    <x v="2"/>
    <x v="3"/>
    <n v="0"/>
    <n v="0"/>
    <n v="0"/>
  </r>
  <r>
    <s v="KG"/>
    <s v="Superior Health Plan"/>
    <n v="126262473.03774117"/>
    <x v="3"/>
    <x v="4"/>
    <x v="1"/>
    <x v="3"/>
    <n v="0"/>
    <n v="0"/>
    <n v="0"/>
  </r>
  <r>
    <s v="H1"/>
    <s v="UnitedHealthCare Community Plan"/>
    <n v="70292661.134165034"/>
    <x v="4"/>
    <x v="4"/>
    <x v="0"/>
    <x v="3"/>
    <n v="0"/>
    <n v="0"/>
    <n v="0"/>
  </r>
  <r>
    <s v="KR"/>
    <s v="UnitedHealthCare Community Plan"/>
    <n v="48732335.424224176"/>
    <x v="4"/>
    <x v="4"/>
    <x v="1"/>
    <x v="3"/>
    <n v="0"/>
    <n v="0"/>
    <n v="0"/>
  </r>
  <r>
    <s v="S7"/>
    <s v="UnitedHealthCare Community Plan"/>
    <n v="16104379.646573782"/>
    <x v="4"/>
    <x v="4"/>
    <x v="2"/>
    <x v="3"/>
    <n v="0"/>
    <n v="0"/>
    <n v="0"/>
  </r>
  <r>
    <s v="KN"/>
    <s v="Texas Children's Health Plan"/>
    <n v="31700974.270557612"/>
    <x v="9"/>
    <x v="5"/>
    <x v="1"/>
    <x v="3"/>
    <n v="0"/>
    <n v="0"/>
    <n v="0"/>
  </r>
  <r>
    <s v="8S"/>
    <s v="UnitedHealthCare Community Plan"/>
    <n v="0"/>
    <x v="4"/>
    <x v="5"/>
    <x v="2"/>
    <x v="3"/>
    <n v="0"/>
    <n v="0"/>
    <n v="0"/>
  </r>
  <r>
    <s v="KS"/>
    <s v="UnitedHealthCare Community Plan"/>
    <n v="18132133.832019776"/>
    <x v="4"/>
    <x v="5"/>
    <x v="1"/>
    <x v="3"/>
    <n v="0"/>
    <n v="0"/>
    <n v="0"/>
  </r>
  <r>
    <s v="8H"/>
    <s v="Community Health Choice"/>
    <n v="32911726.805376306"/>
    <x v="8"/>
    <x v="5"/>
    <x v="0"/>
    <x v="3"/>
    <n v="0"/>
    <n v="0"/>
    <n v="0"/>
  </r>
  <r>
    <s v="8J"/>
    <s v="Molina Healthcare of Texas"/>
    <n v="6528061.4547503106"/>
    <x v="2"/>
    <x v="5"/>
    <x v="0"/>
    <x v="3"/>
    <n v="0"/>
    <n v="0"/>
    <n v="0"/>
  </r>
  <r>
    <s v="8T"/>
    <s v="Molina Healthcare of Texas"/>
    <n v="85833470.857238904"/>
    <x v="2"/>
    <x v="5"/>
    <x v="2"/>
    <x v="3"/>
    <n v="0"/>
    <n v="0"/>
    <n v="0"/>
  </r>
  <r>
    <s v="8K"/>
    <s v="Texas Children's Health Plan"/>
    <n v="61141548.109293379"/>
    <x v="9"/>
    <x v="5"/>
    <x v="0"/>
    <x v="3"/>
    <n v="0"/>
    <n v="0"/>
    <n v="0"/>
  </r>
  <r>
    <s v="8L"/>
    <s v="UnitedHealthCare Community Plan"/>
    <n v="37994638.417682275"/>
    <x v="4"/>
    <x v="5"/>
    <x v="0"/>
    <x v="3"/>
    <n v="0"/>
    <n v="0"/>
    <n v="0"/>
  </r>
  <r>
    <s v="8G"/>
    <s v="Wellpoint"/>
    <n v="12393665.224928588"/>
    <x v="5"/>
    <x v="5"/>
    <x v="0"/>
    <x v="3"/>
    <n v="0"/>
    <n v="0"/>
    <n v="0"/>
  </r>
  <r>
    <s v="8R"/>
    <s v="Wellpoint"/>
    <n v="87213744.688603953"/>
    <x v="5"/>
    <x v="5"/>
    <x v="2"/>
    <x v="3"/>
    <n v="0"/>
    <n v="0"/>
    <n v="0"/>
  </r>
  <r>
    <n v="50"/>
    <s v="FIRSTCARE"/>
    <n v="53842468.356058255"/>
    <x v="11"/>
    <x v="6"/>
    <x v="0"/>
    <x v="3"/>
    <n v="0"/>
    <n v="0"/>
    <n v="0"/>
  </r>
  <r>
    <n v="52"/>
    <s v="Superior Health Plan"/>
    <n v="52143172.797881037"/>
    <x v="3"/>
    <x v="6"/>
    <x v="0"/>
    <x v="3"/>
    <n v="0"/>
    <n v="0"/>
    <n v="0"/>
  </r>
  <r>
    <s v="5B"/>
    <s v="Superior Health Plan"/>
    <n v="59928330.565520525"/>
    <x v="3"/>
    <x v="6"/>
    <x v="2"/>
    <x v="3"/>
    <n v="0"/>
    <n v="0"/>
    <n v="0"/>
  </r>
  <r>
    <s v="KH"/>
    <s v="Superior Health Plan"/>
    <n v="20055868.51240075"/>
    <x v="3"/>
    <x v="6"/>
    <x v="1"/>
    <x v="3"/>
    <n v="0"/>
    <n v="0"/>
    <n v="0"/>
  </r>
  <r>
    <n v="53"/>
    <s v="Wellpoint"/>
    <n v="12641848.852092097"/>
    <x v="5"/>
    <x v="6"/>
    <x v="0"/>
    <x v="3"/>
    <n v="0"/>
    <n v="0"/>
    <n v="0"/>
  </r>
  <r>
    <s v="5A"/>
    <s v="Wellpoint"/>
    <n v="51568463.422407225"/>
    <x v="5"/>
    <x v="6"/>
    <x v="2"/>
    <x v="3"/>
    <n v="0"/>
    <n v="0"/>
    <n v="0"/>
  </r>
  <r>
    <s v="K5"/>
    <s v="Wellpoint"/>
    <n v="14611921.573287304"/>
    <x v="5"/>
    <x v="6"/>
    <x v="1"/>
    <x v="3"/>
    <n v="0"/>
    <n v="0"/>
    <n v="0"/>
  </r>
  <r>
    <s v="K7"/>
    <s v="BlueCross BlueShield"/>
    <n v="50484695.641950414"/>
    <x v="12"/>
    <x v="7"/>
    <x v="1"/>
    <x v="3"/>
    <n v="0"/>
    <n v="0"/>
    <n v="0"/>
  </r>
  <r>
    <s v="C3"/>
    <s v="RightCare from Scott and White Health Plan"/>
    <n v="66005747.354986683"/>
    <x v="13"/>
    <x v="7"/>
    <x v="0"/>
    <x v="3"/>
    <n v="0"/>
    <n v="0"/>
    <n v="0"/>
  </r>
  <r>
    <s v="C2"/>
    <s v="Superior Health Plan"/>
    <n v="120626586.61209421"/>
    <x v="3"/>
    <x v="7"/>
    <x v="0"/>
    <x v="3"/>
    <n v="0"/>
    <n v="0"/>
    <n v="0"/>
  </r>
  <r>
    <s v="C4"/>
    <s v="Superior Health Plan"/>
    <n v="140315669.6606625"/>
    <x v="3"/>
    <x v="7"/>
    <x v="2"/>
    <x v="3"/>
    <n v="0"/>
    <n v="0"/>
    <n v="0"/>
  </r>
  <r>
    <s v="C5"/>
    <s v="UnitedHealthCare Community Plan"/>
    <n v="144390924.88831863"/>
    <x v="4"/>
    <x v="7"/>
    <x v="2"/>
    <x v="3"/>
    <n v="0"/>
    <n v="0"/>
    <n v="0"/>
  </r>
  <r>
    <s v="KT"/>
    <s v="UnitedHealthCare Community Plan"/>
    <n v="30375529.503940169"/>
    <x v="4"/>
    <x v="7"/>
    <x v="1"/>
    <x v="3"/>
    <n v="0"/>
    <n v="0"/>
    <n v="0"/>
  </r>
  <r>
    <s v="C1"/>
    <s v="Wellpoint"/>
    <n v="19395047.005022023"/>
    <x v="5"/>
    <x v="7"/>
    <x v="0"/>
    <x v="3"/>
    <n v="0"/>
    <n v="0"/>
    <n v="0"/>
  </r>
  <r>
    <s v="P2"/>
    <s v="Molina Healthcare of Texas"/>
    <n v="140862678.31833008"/>
    <x v="2"/>
    <x v="8"/>
    <x v="2"/>
    <x v="3"/>
    <n v="2.3853905160699921E-3"/>
    <n v="336012.5"/>
    <n v="145121.10999999999"/>
  </r>
  <r>
    <s v="N2"/>
    <s v="Superior Health Plan"/>
    <n v="160311315.31884405"/>
    <x v="3"/>
    <x v="8"/>
    <x v="0"/>
    <x v="3"/>
    <n v="0"/>
    <n v="0"/>
    <n v="0"/>
  </r>
  <r>
    <s v="KP"/>
    <s v="Texas Children's Health Plan"/>
    <n v="78647371.471858442"/>
    <x v="9"/>
    <x v="8"/>
    <x v="1"/>
    <x v="3"/>
    <n v="0"/>
    <n v="0"/>
    <n v="0"/>
  </r>
  <r>
    <s v="KU"/>
    <s v="UnitedHealthCare Community Plan"/>
    <n v="38411496.70861575"/>
    <x v="4"/>
    <x v="8"/>
    <x v="1"/>
    <x v="3"/>
    <n v="0"/>
    <n v="0"/>
    <n v="0"/>
  </r>
  <r>
    <s v="N4"/>
    <s v="UnitedHealthCare Community Plan"/>
    <n v="283089401.82066929"/>
    <x v="4"/>
    <x v="8"/>
    <x v="2"/>
    <x v="3"/>
    <n v="2.3853905160699921E-3"/>
    <n v="675278.77"/>
    <n v="291647.5"/>
  </r>
  <r>
    <s v="N1"/>
    <s v="Wellpoint"/>
    <n v="105797407.79308969"/>
    <x v="5"/>
    <x v="8"/>
    <x v="0"/>
    <x v="3"/>
    <n v="0"/>
    <n v="0"/>
    <n v="0"/>
  </r>
  <r>
    <s v="W4"/>
    <s v="FIRSTCARE"/>
    <n v="64568895.998257898"/>
    <x v="11"/>
    <x v="9"/>
    <x v="0"/>
    <x v="3"/>
    <n v="0"/>
    <n v="0"/>
    <n v="0"/>
  </r>
  <r>
    <s v="KJ"/>
    <s v="Superior Health Plan"/>
    <n v="34500343.548937708"/>
    <x v="3"/>
    <x v="9"/>
    <x v="1"/>
    <x v="3"/>
    <n v="0"/>
    <n v="0"/>
    <n v="0"/>
  </r>
  <r>
    <s v="W3"/>
    <s v="Superior Health Plan"/>
    <n v="142019144.20072874"/>
    <x v="3"/>
    <x v="9"/>
    <x v="0"/>
    <x v="3"/>
    <n v="0"/>
    <n v="0"/>
    <n v="0"/>
  </r>
  <r>
    <s v="W6"/>
    <s v="Superior Health Plan"/>
    <n v="191996398.46751004"/>
    <x v="3"/>
    <x v="9"/>
    <x v="2"/>
    <x v="3"/>
    <n v="0"/>
    <n v="0"/>
    <n v="0"/>
  </r>
  <r>
    <s v="K6"/>
    <s v="Wellpoint"/>
    <n v="27273208.130979251"/>
    <x v="5"/>
    <x v="9"/>
    <x v="1"/>
    <x v="3"/>
    <n v="0"/>
    <n v="0"/>
    <n v="0"/>
  </r>
  <r>
    <s v="W2"/>
    <s v="Wellpoint"/>
    <n v="42901874.610179693"/>
    <x v="5"/>
    <x v="9"/>
    <x v="0"/>
    <x v="3"/>
    <n v="0"/>
    <n v="0"/>
    <n v="0"/>
  </r>
  <r>
    <s v="W5"/>
    <s v="Wellpoint"/>
    <n v="131135867.8671295"/>
    <x v="5"/>
    <x v="9"/>
    <x v="2"/>
    <x v="3"/>
    <n v="0"/>
    <n v="0"/>
    <n v="0"/>
  </r>
  <r>
    <n v="82"/>
    <s v="Driscoll Children's Health Plan"/>
    <n v="145062791.30950171"/>
    <x v="10"/>
    <x v="10"/>
    <x v="0"/>
    <x v="3"/>
    <n v="0"/>
    <n v="0"/>
    <n v="0"/>
  </r>
  <r>
    <s v="KD"/>
    <s v="Driscoll Children's Health Plan"/>
    <n v="37015267.573386945"/>
    <x v="10"/>
    <x v="10"/>
    <x v="1"/>
    <x v="3"/>
    <n v="0"/>
    <n v="0"/>
    <n v="0"/>
  </r>
  <r>
    <n v="83"/>
    <s v="Superior Health Plan"/>
    <n v="42607863.415721826"/>
    <x v="3"/>
    <x v="10"/>
    <x v="0"/>
    <x v="3"/>
    <n v="0"/>
    <n v="0"/>
    <n v="0"/>
  </r>
  <r>
    <n v="86"/>
    <s v="Superior Health Plan"/>
    <n v="151244440.48907313"/>
    <x v="3"/>
    <x v="10"/>
    <x v="2"/>
    <x v="3"/>
    <n v="0"/>
    <n v="0"/>
    <n v="0"/>
  </r>
  <r>
    <s v="KV"/>
    <s v="Superior Health Plan"/>
    <n v="15240733.623586046"/>
    <x v="3"/>
    <x v="10"/>
    <x v="1"/>
    <x v="3"/>
    <n v="0"/>
    <n v="0"/>
    <n v="0"/>
  </r>
  <r>
    <n v="85"/>
    <s v="UnitedHealthCare Community Plan"/>
    <n v="0"/>
    <x v="4"/>
    <x v="10"/>
    <x v="2"/>
    <x v="3"/>
    <n v="0"/>
    <n v="0"/>
    <n v="0"/>
  </r>
  <r>
    <s v="2Q"/>
    <s v="UnitedHealthCare Community Plan"/>
    <n v="5257753.9409959782"/>
    <x v="4"/>
    <x v="10"/>
    <x v="0"/>
    <x v="3"/>
    <n v="0"/>
    <n v="0"/>
    <n v="0"/>
  </r>
  <r>
    <s v="S9"/>
    <s v="Wellpoint"/>
    <n v="77968692.176016152"/>
    <x v="5"/>
    <x v="10"/>
    <x v="2"/>
    <x v="3"/>
    <n v="0"/>
    <n v="0"/>
    <n v="0"/>
  </r>
  <r>
    <n v="67"/>
    <s v="AETNA"/>
    <n v="135330514.23795912"/>
    <x v="0"/>
    <x v="11"/>
    <x v="0"/>
    <x v="3"/>
    <n v="0"/>
    <n v="0"/>
    <n v="0"/>
  </r>
  <r>
    <s v="K1"/>
    <s v="AETNA"/>
    <n v="57270474.172985107"/>
    <x v="0"/>
    <x v="11"/>
    <x v="1"/>
    <x v="3"/>
    <n v="0"/>
    <n v="0"/>
    <n v="0"/>
  </r>
  <r>
    <n v="66"/>
    <s v="Cook Children's Health Plan"/>
    <n v="172252231.75210327"/>
    <x v="14"/>
    <x v="11"/>
    <x v="0"/>
    <x v="3"/>
    <n v="0"/>
    <n v="0"/>
    <n v="0"/>
  </r>
  <r>
    <s v="KB"/>
    <s v="Cook Children's Health Plan"/>
    <n v="119536239.17575553"/>
    <x v="14"/>
    <x v="11"/>
    <x v="1"/>
    <x v="3"/>
    <n v="0"/>
    <n v="0"/>
    <n v="0"/>
  </r>
  <r>
    <s v="P1"/>
    <s v="Molina Healthcare of Texas"/>
    <n v="235486294.86119333"/>
    <x v="2"/>
    <x v="11"/>
    <x v="2"/>
    <x v="3"/>
    <n v="0"/>
    <n v="0"/>
    <n v="0"/>
  </r>
  <r>
    <s v="S8"/>
    <s v="UnitedHealthCare Community Plan"/>
    <n v="219937005.70227188"/>
    <x v="4"/>
    <x v="11"/>
    <x v="2"/>
    <x v="3"/>
    <n v="0"/>
    <n v="0"/>
    <n v="0"/>
  </r>
  <r>
    <n v="63"/>
    <s v="Wellpoint"/>
    <n v="163914791.83359605"/>
    <x v="5"/>
    <x v="11"/>
    <x v="0"/>
    <x v="3"/>
    <n v="0"/>
    <n v="0"/>
    <n v="0"/>
  </r>
  <r>
    <n v="69"/>
    <s v="Wellpoint"/>
    <n v="0"/>
    <x v="5"/>
    <x v="11"/>
    <x v="2"/>
    <x v="3"/>
    <n v="0"/>
    <n v="0"/>
    <n v="0"/>
  </r>
  <r>
    <s v="1P"/>
    <s v="BlueCross BlueShield"/>
    <n v="58547453.556995392"/>
    <x v="12"/>
    <x v="12"/>
    <x v="0"/>
    <x v="3"/>
    <n v="0"/>
    <n v="0"/>
    <n v="0"/>
  </r>
  <r>
    <s v="K8"/>
    <s v="BlueCross BlueShield"/>
    <n v="52809085.147945374"/>
    <x v="12"/>
    <x v="12"/>
    <x v="1"/>
    <x v="3"/>
    <n v="0"/>
    <n v="0"/>
    <n v="0"/>
  </r>
  <r>
    <s v="1A"/>
    <s v="Dell Children's Health Plan"/>
    <n v="36142099.756370462"/>
    <x v="15"/>
    <x v="12"/>
    <x v="0"/>
    <x v="3"/>
    <n v="0"/>
    <n v="0"/>
    <n v="0"/>
  </r>
  <r>
    <n v="10"/>
    <s v="Superior Health Plan"/>
    <n v="136746786.58941141"/>
    <x v="3"/>
    <x v="12"/>
    <x v="0"/>
    <x v="3"/>
    <n v="0"/>
    <n v="0"/>
    <n v="0"/>
  </r>
  <r>
    <s v="KL"/>
    <s v="Superior Health Plan"/>
    <n v="33624125.62061967"/>
    <x v="3"/>
    <x v="12"/>
    <x v="1"/>
    <x v="3"/>
    <n v="0"/>
    <n v="0"/>
    <n v="0"/>
  </r>
  <r>
    <s v="S4"/>
    <s v="Superior Health Plan"/>
    <n v="70259916.127238616"/>
    <x v="3"/>
    <x v="12"/>
    <x v="2"/>
    <x v="3"/>
    <n v="0"/>
    <n v="0"/>
    <n v="0"/>
  </r>
  <r>
    <n v="18"/>
    <s v="UnitedHealthCare Community Plan"/>
    <n v="189151546.85698593"/>
    <x v="4"/>
    <x v="12"/>
    <x v="2"/>
    <x v="3"/>
    <n v="0"/>
    <n v="0"/>
    <n v="0"/>
  </r>
  <r>
    <n v="19"/>
    <s v="Wellpoint"/>
    <n v="0"/>
    <x v="5"/>
    <x v="12"/>
    <x v="2"/>
    <x v="3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F7327A-16F3-4679-A695-23EA481043EB}" name="PivotTable4" cacheId="18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F19" firstHeaderRow="1" firstDataRow="2" firstDataCol="1" rowPageCount="2" colPageCount="1"/>
  <pivotFields count="10">
    <pivotField showAll="0"/>
    <pivotField showAll="0"/>
    <pivotField numFmtId="6" showAll="0"/>
    <pivotField axis="axisPage" showAll="0">
      <items count="17">
        <item x="0"/>
        <item x="12"/>
        <item x="1"/>
        <item x="8"/>
        <item x="14"/>
        <item x="15"/>
        <item x="10"/>
        <item x="7"/>
        <item x="11"/>
        <item x="2"/>
        <item x="6"/>
        <item x="13"/>
        <item x="3"/>
        <item x="9"/>
        <item x="4"/>
        <item x="5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numFmtId="10" showAll="0"/>
    <pivotField numFmtId="6" showAll="0"/>
    <pivotField dataField="1" numFmtId="6" showAll="0"/>
  </pivotFields>
  <rowFields count="1">
    <field x="4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2">
    <pageField fld="3" hier="-1"/>
    <pageField fld="5" hier="-1"/>
  </pageFields>
  <dataFields count="1">
    <dataField name="Sum of IGT Required with 8% Buffer" fld="9" baseField="0" baseItem="0" numFmtId="43"/>
  </dataFields>
  <formats count="5">
    <format dxfId="5">
      <pivotArea dataOnly="0" labelOnly="1" fieldPosition="0">
        <references count="1">
          <reference field="6" count="1">
            <x v="2"/>
          </reference>
        </references>
      </pivotArea>
    </format>
    <format dxfId="6">
      <pivotArea field="4" grandCol="1" collapsedLevelsAreSubtotals="1" axis="axisRow" fieldPosition="0">
        <references count="1">
          <reference field="4" count="1">
            <x v="0"/>
          </reference>
        </references>
      </pivotArea>
    </format>
    <format dxfId="7">
      <pivotArea outline="0" collapsedLevelsAreSubtotals="1" fieldPosition="0"/>
    </format>
    <format dxfId="8">
      <pivotArea dataOnly="0" labelOnly="1" grandCol="1" outline="0" fieldPosition="0"/>
    </format>
    <format dxfId="9">
      <pivotArea grandCol="1" outline="0" collapsedLevelsAreSubtotals="1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1581-48AF-486D-9B1C-18B36CE009A5}">
  <sheetPr codeName="Sheet3"/>
  <dimension ref="A1:F56"/>
  <sheetViews>
    <sheetView workbookViewId="0">
      <selection activeCell="F3" sqref="F3:F54"/>
    </sheetView>
  </sheetViews>
  <sheetFormatPr defaultRowHeight="15"/>
  <cols>
    <col min="1" max="1" width="22" customWidth="1"/>
    <col min="2" max="2" width="11.28515625" customWidth="1"/>
    <col min="3" max="3" width="13.7109375" customWidth="1"/>
    <col min="4" max="4" width="14.5703125" customWidth="1"/>
    <col min="5" max="5" width="15" customWidth="1"/>
    <col min="6" max="6" width="17.7109375" customWidth="1"/>
  </cols>
  <sheetData>
    <row r="1" spans="1:6" ht="63.6" customHeight="1" thickBot="1">
      <c r="A1" s="53" t="s">
        <v>0</v>
      </c>
      <c r="B1" s="54"/>
      <c r="C1" s="54"/>
      <c r="D1" s="54"/>
      <c r="E1" s="54"/>
      <c r="F1" s="55"/>
    </row>
    <row r="2" spans="1:6" s="16" customFormat="1" ht="105.75" thickBot="1">
      <c r="A2" s="18" t="s">
        <v>1</v>
      </c>
      <c r="B2" s="19" t="s">
        <v>2</v>
      </c>
      <c r="C2" s="19" t="s">
        <v>3</v>
      </c>
      <c r="D2" s="20" t="s">
        <v>4</v>
      </c>
      <c r="E2" s="20" t="s">
        <v>5</v>
      </c>
      <c r="F2" s="21" t="s">
        <v>6</v>
      </c>
    </row>
    <row r="3" spans="1:6">
      <c r="A3" s="22" t="str">
        <f>_xlfn.CONCAT(C3," ",B3)</f>
        <v>Children's Bexar</v>
      </c>
      <c r="B3" s="4" t="s">
        <v>7</v>
      </c>
      <c r="C3" s="4" t="s">
        <v>8</v>
      </c>
      <c r="D3" s="5">
        <v>8.410135095889555E-4</v>
      </c>
      <c r="E3" s="6">
        <v>0</v>
      </c>
      <c r="F3" s="7">
        <v>0</v>
      </c>
    </row>
    <row r="4" spans="1:6">
      <c r="A4" s="23" t="str">
        <f t="shared" ref="A4:A54" si="0">_xlfn.CONCAT(C4," ",B4)</f>
        <v>Rural Bexar</v>
      </c>
      <c r="B4" s="17" t="s">
        <v>7</v>
      </c>
      <c r="C4" s="17" t="s">
        <v>9</v>
      </c>
      <c r="D4" s="8">
        <v>0</v>
      </c>
      <c r="E4" s="9">
        <v>7.7309242762675222E-4</v>
      </c>
      <c r="F4" s="10">
        <v>0</v>
      </c>
    </row>
    <row r="5" spans="1:6" ht="28.5">
      <c r="A5" s="23" t="str">
        <f t="shared" si="0"/>
        <v>State-owned non-IMD Bexar</v>
      </c>
      <c r="B5" s="17" t="s">
        <v>7</v>
      </c>
      <c r="C5" s="17" t="s">
        <v>10</v>
      </c>
      <c r="D5" s="8">
        <v>0</v>
      </c>
      <c r="E5" s="8">
        <v>0</v>
      </c>
      <c r="F5" s="10">
        <v>0</v>
      </c>
    </row>
    <row r="6" spans="1:6">
      <c r="A6" s="23" t="str">
        <f t="shared" si="0"/>
        <v>Urban Bexar</v>
      </c>
      <c r="B6" s="17" t="s">
        <v>7</v>
      </c>
      <c r="C6" s="17" t="s">
        <v>11</v>
      </c>
      <c r="D6" s="8">
        <v>0</v>
      </c>
      <c r="E6" s="9">
        <v>4.9226907572373253E-2</v>
      </c>
      <c r="F6" s="11">
        <v>1.9347237462127114E-2</v>
      </c>
    </row>
    <row r="7" spans="1:6">
      <c r="A7" s="23" t="str">
        <f t="shared" si="0"/>
        <v>Children's Dallas</v>
      </c>
      <c r="B7" s="17" t="s">
        <v>12</v>
      </c>
      <c r="C7" s="17" t="s">
        <v>8</v>
      </c>
      <c r="D7" s="9">
        <v>0.05</v>
      </c>
      <c r="E7" s="8">
        <v>0</v>
      </c>
      <c r="F7" s="11">
        <v>2.3996712949541366E-2</v>
      </c>
    </row>
    <row r="8" spans="1:6">
      <c r="A8" s="23" t="str">
        <f t="shared" si="0"/>
        <v>Rural Dallas</v>
      </c>
      <c r="B8" s="17" t="s">
        <v>12</v>
      </c>
      <c r="C8" s="17" t="s">
        <v>9</v>
      </c>
      <c r="D8" s="8">
        <v>0</v>
      </c>
      <c r="E8" s="9">
        <v>1.48497487347694E-4</v>
      </c>
      <c r="F8" s="10">
        <v>0</v>
      </c>
    </row>
    <row r="9" spans="1:6" ht="28.5">
      <c r="A9" s="23" t="str">
        <f t="shared" si="0"/>
        <v>State-owned non-IMD Dallas</v>
      </c>
      <c r="B9" s="17" t="s">
        <v>12</v>
      </c>
      <c r="C9" s="17" t="s">
        <v>10</v>
      </c>
      <c r="D9" s="8">
        <v>0</v>
      </c>
      <c r="E9" s="9">
        <v>2.7114431527233019E-2</v>
      </c>
      <c r="F9" s="10">
        <v>0</v>
      </c>
    </row>
    <row r="10" spans="1:6">
      <c r="A10" s="23" t="str">
        <f t="shared" si="0"/>
        <v>Urban Dallas</v>
      </c>
      <c r="B10" s="17" t="s">
        <v>12</v>
      </c>
      <c r="C10" s="17" t="s">
        <v>11</v>
      </c>
      <c r="D10" s="8">
        <v>0</v>
      </c>
      <c r="E10" s="9">
        <v>2.2737070985419289E-2</v>
      </c>
      <c r="F10" s="11">
        <v>2.6003287050458634E-2</v>
      </c>
    </row>
    <row r="11" spans="1:6">
      <c r="A11" s="23" t="str">
        <f t="shared" si="0"/>
        <v>Children's El Paso</v>
      </c>
      <c r="B11" s="17" t="s">
        <v>13</v>
      </c>
      <c r="C11" s="17" t="s">
        <v>8</v>
      </c>
      <c r="D11" s="9">
        <v>2.7045003187982438E-3</v>
      </c>
      <c r="E11" s="8">
        <v>0</v>
      </c>
      <c r="F11" s="10">
        <v>0</v>
      </c>
    </row>
    <row r="12" spans="1:6">
      <c r="A12" s="23" t="str">
        <f t="shared" si="0"/>
        <v>Rural El Paso</v>
      </c>
      <c r="B12" s="17" t="s">
        <v>13</v>
      </c>
      <c r="C12" s="17" t="s">
        <v>9</v>
      </c>
      <c r="D12" s="8">
        <v>0</v>
      </c>
      <c r="E12" s="8">
        <v>0</v>
      </c>
      <c r="F12" s="10">
        <v>0</v>
      </c>
    </row>
    <row r="13" spans="1:6" ht="28.5">
      <c r="A13" s="23" t="str">
        <f t="shared" si="0"/>
        <v>State-owned non-IMD El Paso</v>
      </c>
      <c r="B13" s="17" t="s">
        <v>13</v>
      </c>
      <c r="C13" s="17" t="s">
        <v>10</v>
      </c>
      <c r="D13" s="8">
        <v>0</v>
      </c>
      <c r="E13" s="8">
        <v>0</v>
      </c>
      <c r="F13" s="10">
        <v>0</v>
      </c>
    </row>
    <row r="14" spans="1:6">
      <c r="A14" s="23" t="str">
        <f t="shared" si="0"/>
        <v>Urban El Paso</v>
      </c>
      <c r="B14" s="17" t="s">
        <v>13</v>
      </c>
      <c r="C14" s="17" t="s">
        <v>11</v>
      </c>
      <c r="D14" s="8">
        <v>0</v>
      </c>
      <c r="E14" s="9">
        <v>4.3247235776152318E-2</v>
      </c>
      <c r="F14" s="10">
        <v>0</v>
      </c>
    </row>
    <row r="15" spans="1:6">
      <c r="A15" s="23" t="str">
        <f t="shared" si="0"/>
        <v>Children's Harris</v>
      </c>
      <c r="B15" s="17" t="s">
        <v>14</v>
      </c>
      <c r="C15" s="17" t="s">
        <v>8</v>
      </c>
      <c r="D15" s="9">
        <v>9.3851223637376102E-4</v>
      </c>
      <c r="E15" s="8">
        <v>0</v>
      </c>
      <c r="F15" s="10">
        <v>0</v>
      </c>
    </row>
    <row r="16" spans="1:6">
      <c r="A16" s="23" t="str">
        <f t="shared" si="0"/>
        <v>Rural Harris</v>
      </c>
      <c r="B16" s="17" t="s">
        <v>14</v>
      </c>
      <c r="C16" s="17" t="s">
        <v>9</v>
      </c>
      <c r="D16" s="8">
        <v>0</v>
      </c>
      <c r="E16" s="9">
        <v>7.5478212924626415E-4</v>
      </c>
      <c r="F16" s="10">
        <v>0</v>
      </c>
    </row>
    <row r="17" spans="1:6" ht="28.5">
      <c r="A17" s="23" t="str">
        <f t="shared" si="0"/>
        <v>State-owned non-IMD Harris</v>
      </c>
      <c r="B17" s="17" t="s">
        <v>14</v>
      </c>
      <c r="C17" s="17" t="s">
        <v>10</v>
      </c>
      <c r="D17" s="8">
        <v>0</v>
      </c>
      <c r="E17" s="9">
        <v>1.9145672478634797E-4</v>
      </c>
      <c r="F17" s="10">
        <v>0</v>
      </c>
    </row>
    <row r="18" spans="1:6">
      <c r="A18" s="23" t="str">
        <f t="shared" si="0"/>
        <v>Urban Harris</v>
      </c>
      <c r="B18" s="17" t="s">
        <v>14</v>
      </c>
      <c r="C18" s="17" t="s">
        <v>11</v>
      </c>
      <c r="D18" s="8">
        <v>0</v>
      </c>
      <c r="E18" s="9">
        <v>2.43610288038448E-2</v>
      </c>
      <c r="F18" s="10">
        <v>0</v>
      </c>
    </row>
    <row r="19" spans="1:6">
      <c r="A19" s="23" t="str">
        <f t="shared" si="0"/>
        <v>Children's Hidalgo</v>
      </c>
      <c r="B19" s="17" t="s">
        <v>15</v>
      </c>
      <c r="C19" s="17" t="s">
        <v>8</v>
      </c>
      <c r="D19" s="9">
        <v>0.05</v>
      </c>
      <c r="E19" s="8">
        <v>0</v>
      </c>
      <c r="F19" s="11">
        <v>2.7943840160574912E-2</v>
      </c>
    </row>
    <row r="20" spans="1:6">
      <c r="A20" s="23" t="str">
        <f t="shared" si="0"/>
        <v>Rural Hidalgo</v>
      </c>
      <c r="B20" s="17" t="s">
        <v>15</v>
      </c>
      <c r="C20" s="17" t="s">
        <v>9</v>
      </c>
      <c r="D20" s="8">
        <v>0</v>
      </c>
      <c r="E20" s="9">
        <v>7.4862985810295003E-4</v>
      </c>
      <c r="F20" s="10">
        <v>0</v>
      </c>
    </row>
    <row r="21" spans="1:6" ht="28.5">
      <c r="A21" s="23" t="str">
        <f t="shared" si="0"/>
        <v>State-owned non-IMD Hidalgo</v>
      </c>
      <c r="B21" s="17" t="s">
        <v>15</v>
      </c>
      <c r="C21" s="17" t="s">
        <v>10</v>
      </c>
      <c r="D21" s="8">
        <v>0</v>
      </c>
      <c r="E21" s="8">
        <v>0</v>
      </c>
      <c r="F21" s="10">
        <v>0</v>
      </c>
    </row>
    <row r="22" spans="1:6">
      <c r="A22" s="23" t="str">
        <f t="shared" si="0"/>
        <v>Urban Hidalgo</v>
      </c>
      <c r="B22" s="17" t="s">
        <v>15</v>
      </c>
      <c r="C22" s="17" t="s">
        <v>11</v>
      </c>
      <c r="D22" s="8">
        <v>0</v>
      </c>
      <c r="E22" s="9">
        <v>2.8141104088843859E-2</v>
      </c>
      <c r="F22" s="10">
        <v>0</v>
      </c>
    </row>
    <row r="23" spans="1:6">
      <c r="A23" s="23" t="str">
        <f t="shared" si="0"/>
        <v>Children's Jefferson</v>
      </c>
      <c r="B23" s="17" t="s">
        <v>16</v>
      </c>
      <c r="C23" s="17" t="s">
        <v>8</v>
      </c>
      <c r="D23" s="8">
        <v>0</v>
      </c>
      <c r="E23" s="8">
        <v>0</v>
      </c>
      <c r="F23" s="10">
        <v>0</v>
      </c>
    </row>
    <row r="24" spans="1:6">
      <c r="A24" s="23" t="str">
        <f t="shared" si="0"/>
        <v>Rural Jefferson</v>
      </c>
      <c r="B24" s="17" t="s">
        <v>16</v>
      </c>
      <c r="C24" s="17" t="s">
        <v>9</v>
      </c>
      <c r="D24" s="8">
        <v>0</v>
      </c>
      <c r="E24" s="9">
        <v>5.1078681322954192E-3</v>
      </c>
      <c r="F24" s="10">
        <v>0</v>
      </c>
    </row>
    <row r="25" spans="1:6" ht="28.5">
      <c r="A25" s="23" t="str">
        <f t="shared" si="0"/>
        <v>State-owned non-IMD Jefferson</v>
      </c>
      <c r="B25" s="17" t="s">
        <v>16</v>
      </c>
      <c r="C25" s="17" t="s">
        <v>10</v>
      </c>
      <c r="D25" s="8">
        <v>0</v>
      </c>
      <c r="E25" s="8">
        <v>0</v>
      </c>
      <c r="F25" s="10">
        <v>0</v>
      </c>
    </row>
    <row r="26" spans="1:6">
      <c r="A26" s="23" t="str">
        <f t="shared" si="0"/>
        <v>Urban Jefferson</v>
      </c>
      <c r="B26" s="17" t="s">
        <v>16</v>
      </c>
      <c r="C26" s="17" t="s">
        <v>11</v>
      </c>
      <c r="D26" s="8">
        <v>0</v>
      </c>
      <c r="E26" s="9">
        <v>4.2858443876116689E-2</v>
      </c>
      <c r="F26" s="10">
        <v>0</v>
      </c>
    </row>
    <row r="27" spans="1:6">
      <c r="A27" s="23" t="str">
        <f t="shared" si="0"/>
        <v>Children's Lubbock</v>
      </c>
      <c r="B27" s="17" t="s">
        <v>17</v>
      </c>
      <c r="C27" s="17" t="s">
        <v>8</v>
      </c>
      <c r="D27" s="9">
        <v>1.1432311695409659E-2</v>
      </c>
      <c r="E27" s="8">
        <v>0</v>
      </c>
      <c r="F27" s="10">
        <v>0</v>
      </c>
    </row>
    <row r="28" spans="1:6">
      <c r="A28" s="23" t="str">
        <f t="shared" si="0"/>
        <v>Rural Lubbock</v>
      </c>
      <c r="B28" s="17" t="s">
        <v>17</v>
      </c>
      <c r="C28" s="17" t="s">
        <v>9</v>
      </c>
      <c r="D28" s="8">
        <v>0</v>
      </c>
      <c r="E28" s="9">
        <v>1.1481162964161479E-2</v>
      </c>
      <c r="F28" s="10">
        <v>0</v>
      </c>
    </row>
    <row r="29" spans="1:6" ht="28.5">
      <c r="A29" s="23" t="str">
        <f t="shared" si="0"/>
        <v>State-owned non-IMD Lubbock</v>
      </c>
      <c r="B29" s="17" t="s">
        <v>17</v>
      </c>
      <c r="C29" s="17" t="s">
        <v>10</v>
      </c>
      <c r="D29" s="8">
        <v>0</v>
      </c>
      <c r="E29" s="8">
        <v>0</v>
      </c>
      <c r="F29" s="10">
        <v>0</v>
      </c>
    </row>
    <row r="30" spans="1:6">
      <c r="A30" s="23" t="str">
        <f t="shared" si="0"/>
        <v>Urban Lubbock</v>
      </c>
      <c r="B30" s="17" t="s">
        <v>17</v>
      </c>
      <c r="C30" s="17" t="s">
        <v>11</v>
      </c>
      <c r="D30" s="8">
        <v>0</v>
      </c>
      <c r="E30" s="9">
        <v>1.9217023546411249E-2</v>
      </c>
      <c r="F30" s="10">
        <v>0</v>
      </c>
    </row>
    <row r="31" spans="1:6" ht="28.5">
      <c r="A31" s="23" t="str">
        <f t="shared" si="0"/>
        <v>Children's MRSA Central</v>
      </c>
      <c r="B31" s="17" t="s">
        <v>18</v>
      </c>
      <c r="C31" s="17" t="s">
        <v>8</v>
      </c>
      <c r="D31" s="9">
        <v>0.05</v>
      </c>
      <c r="E31" s="8">
        <v>0</v>
      </c>
      <c r="F31" s="11">
        <v>4.9999999999999996E-2</v>
      </c>
    </row>
    <row r="32" spans="1:6" ht="28.5">
      <c r="A32" s="23" t="str">
        <f t="shared" si="0"/>
        <v>Rural MRSA Central</v>
      </c>
      <c r="B32" s="17" t="s">
        <v>18</v>
      </c>
      <c r="C32" s="17" t="s">
        <v>9</v>
      </c>
      <c r="D32" s="8">
        <v>0</v>
      </c>
      <c r="E32" s="9">
        <v>9.3389348163423411E-3</v>
      </c>
      <c r="F32" s="10">
        <v>0</v>
      </c>
    </row>
    <row r="33" spans="1:6" ht="28.5">
      <c r="A33" s="23" t="str">
        <f t="shared" si="0"/>
        <v>State-owned non-IMD MRSA Central</v>
      </c>
      <c r="B33" s="17" t="s">
        <v>18</v>
      </c>
      <c r="C33" s="17" t="s">
        <v>10</v>
      </c>
      <c r="D33" s="8">
        <v>0</v>
      </c>
      <c r="E33" s="8">
        <v>0</v>
      </c>
      <c r="F33" s="10">
        <v>0</v>
      </c>
    </row>
    <row r="34" spans="1:6" ht="28.5">
      <c r="A34" s="23" t="str">
        <f t="shared" si="0"/>
        <v>Urban MRSA Central</v>
      </c>
      <c r="B34" s="17" t="s">
        <v>18</v>
      </c>
      <c r="C34" s="17" t="s">
        <v>11</v>
      </c>
      <c r="D34" s="8">
        <v>0</v>
      </c>
      <c r="E34" s="9">
        <v>2.2189143375013799E-2</v>
      </c>
      <c r="F34" s="10">
        <v>3.5323848369360269E-18</v>
      </c>
    </row>
    <row r="35" spans="1:6" ht="28.5">
      <c r="A35" s="23" t="str">
        <f t="shared" si="0"/>
        <v>Children's MRSA Northeast</v>
      </c>
      <c r="B35" s="17" t="s">
        <v>19</v>
      </c>
      <c r="C35" s="17" t="s">
        <v>8</v>
      </c>
      <c r="D35" s="8">
        <v>0</v>
      </c>
      <c r="E35" s="8">
        <v>0</v>
      </c>
      <c r="F35" s="11">
        <v>1.3748351083010315E-2</v>
      </c>
    </row>
    <row r="36" spans="1:6" ht="28.5">
      <c r="A36" s="23" t="str">
        <f t="shared" si="0"/>
        <v>Rural MRSA Northeast</v>
      </c>
      <c r="B36" s="17" t="s">
        <v>19</v>
      </c>
      <c r="C36" s="17" t="s">
        <v>9</v>
      </c>
      <c r="D36" s="8">
        <v>0</v>
      </c>
      <c r="E36" s="9">
        <v>8.3534298323740073E-3</v>
      </c>
      <c r="F36" s="10">
        <v>0</v>
      </c>
    </row>
    <row r="37" spans="1:6" ht="28.5">
      <c r="A37" s="23" t="str">
        <f t="shared" si="0"/>
        <v>State-owned non-IMD MRSA Northeast</v>
      </c>
      <c r="B37" s="17" t="s">
        <v>19</v>
      </c>
      <c r="C37" s="17" t="s">
        <v>10</v>
      </c>
      <c r="D37" s="8">
        <v>0</v>
      </c>
      <c r="E37" s="9">
        <v>2.3853905160699921E-3</v>
      </c>
      <c r="F37" s="10">
        <v>0</v>
      </c>
    </row>
    <row r="38" spans="1:6" ht="28.5">
      <c r="A38" s="23" t="str">
        <f t="shared" si="0"/>
        <v>Urban MRSA Northeast</v>
      </c>
      <c r="B38" s="17" t="s">
        <v>19</v>
      </c>
      <c r="C38" s="17" t="s">
        <v>11</v>
      </c>
      <c r="D38" s="8">
        <v>0</v>
      </c>
      <c r="E38" s="9">
        <v>7.7860482084871757E-3</v>
      </c>
      <c r="F38" s="10">
        <v>0</v>
      </c>
    </row>
    <row r="39" spans="1:6" ht="28.5">
      <c r="A39" s="23" t="str">
        <f t="shared" si="0"/>
        <v>Children's MRSA West</v>
      </c>
      <c r="B39" s="17" t="s">
        <v>20</v>
      </c>
      <c r="C39" s="17" t="s">
        <v>8</v>
      </c>
      <c r="D39" s="8">
        <v>0</v>
      </c>
      <c r="E39" s="8">
        <v>0</v>
      </c>
      <c r="F39" s="10">
        <v>0</v>
      </c>
    </row>
    <row r="40" spans="1:6" ht="28.5">
      <c r="A40" s="23" t="str">
        <f t="shared" si="0"/>
        <v>Rural MRSA West</v>
      </c>
      <c r="B40" s="17" t="s">
        <v>20</v>
      </c>
      <c r="C40" s="17" t="s">
        <v>9</v>
      </c>
      <c r="D40" s="8">
        <v>0</v>
      </c>
      <c r="E40" s="9">
        <v>2.6407069796366249E-2</v>
      </c>
      <c r="F40" s="10">
        <v>0</v>
      </c>
    </row>
    <row r="41" spans="1:6" ht="28.5">
      <c r="A41" s="23" t="str">
        <f t="shared" si="0"/>
        <v>State-owned non-IMD MRSA West</v>
      </c>
      <c r="B41" s="17" t="s">
        <v>20</v>
      </c>
      <c r="C41" s="17" t="s">
        <v>10</v>
      </c>
      <c r="D41" s="8">
        <v>0</v>
      </c>
      <c r="E41" s="8">
        <v>0</v>
      </c>
      <c r="F41" s="10">
        <v>0</v>
      </c>
    </row>
    <row r="42" spans="1:6" ht="28.5">
      <c r="A42" s="23" t="str">
        <f t="shared" si="0"/>
        <v>Urban MRSA West</v>
      </c>
      <c r="B42" s="17" t="s">
        <v>20</v>
      </c>
      <c r="C42" s="17" t="s">
        <v>11</v>
      </c>
      <c r="D42" s="8">
        <v>0</v>
      </c>
      <c r="E42" s="9">
        <v>1.9508566317190591E-2</v>
      </c>
      <c r="F42" s="10">
        <v>0</v>
      </c>
    </row>
    <row r="43" spans="1:6">
      <c r="A43" s="23" t="str">
        <f t="shared" si="0"/>
        <v>Children's Nueces</v>
      </c>
      <c r="B43" s="17" t="s">
        <v>21</v>
      </c>
      <c r="C43" s="17" t="s">
        <v>8</v>
      </c>
      <c r="D43" s="9">
        <v>0.05</v>
      </c>
      <c r="E43" s="8">
        <v>0</v>
      </c>
      <c r="F43" s="11">
        <v>4.4389343447936998E-2</v>
      </c>
    </row>
    <row r="44" spans="1:6">
      <c r="A44" s="23" t="str">
        <f t="shared" si="0"/>
        <v>Rural Nueces</v>
      </c>
      <c r="B44" s="17" t="s">
        <v>21</v>
      </c>
      <c r="C44" s="17" t="s">
        <v>9</v>
      </c>
      <c r="D44" s="8">
        <v>0</v>
      </c>
      <c r="E44" s="9">
        <v>3.0168069594940054E-3</v>
      </c>
      <c r="F44" s="10">
        <v>0</v>
      </c>
    </row>
    <row r="45" spans="1:6" ht="28.5">
      <c r="A45" s="23" t="str">
        <f t="shared" si="0"/>
        <v>State-owned non-IMD Nueces</v>
      </c>
      <c r="B45" s="17" t="s">
        <v>21</v>
      </c>
      <c r="C45" s="17" t="s">
        <v>10</v>
      </c>
      <c r="D45" s="8">
        <v>0</v>
      </c>
      <c r="E45" s="8">
        <v>0</v>
      </c>
      <c r="F45" s="10">
        <v>0</v>
      </c>
    </row>
    <row r="46" spans="1:6">
      <c r="A46" s="23" t="str">
        <f t="shared" si="0"/>
        <v>Urban Nueces</v>
      </c>
      <c r="B46" s="17" t="s">
        <v>21</v>
      </c>
      <c r="C46" s="17" t="s">
        <v>11</v>
      </c>
      <c r="D46" s="8">
        <v>0</v>
      </c>
      <c r="E46" s="9">
        <v>4.6983193040505994E-2</v>
      </c>
      <c r="F46" s="11">
        <v>5.6106565520630067E-3</v>
      </c>
    </row>
    <row r="47" spans="1:6">
      <c r="A47" s="23" t="str">
        <f t="shared" si="0"/>
        <v>Children's Tarrant</v>
      </c>
      <c r="B47" s="17" t="s">
        <v>22</v>
      </c>
      <c r="C47" s="17" t="s">
        <v>8</v>
      </c>
      <c r="D47" s="9">
        <v>1.6422511216408651E-3</v>
      </c>
      <c r="E47" s="8">
        <v>0</v>
      </c>
      <c r="F47" s="10">
        <v>0</v>
      </c>
    </row>
    <row r="48" spans="1:6">
      <c r="A48" s="23" t="str">
        <f t="shared" si="0"/>
        <v>Rural Tarrant</v>
      </c>
      <c r="B48" s="17" t="s">
        <v>22</v>
      </c>
      <c r="C48" s="17" t="s">
        <v>9</v>
      </c>
      <c r="D48" s="8">
        <v>0</v>
      </c>
      <c r="E48" s="9">
        <v>4.3324881210025766E-4</v>
      </c>
      <c r="F48" s="10">
        <v>0</v>
      </c>
    </row>
    <row r="49" spans="1:6" ht="28.5">
      <c r="A49" s="23" t="str">
        <f t="shared" si="0"/>
        <v>State-owned non-IMD Tarrant</v>
      </c>
      <c r="B49" s="17" t="s">
        <v>22</v>
      </c>
      <c r="C49" s="17" t="s">
        <v>10</v>
      </c>
      <c r="D49" s="8">
        <v>0</v>
      </c>
      <c r="E49" s="8">
        <v>0</v>
      </c>
      <c r="F49" s="10">
        <v>0</v>
      </c>
    </row>
    <row r="50" spans="1:6">
      <c r="A50" s="23" t="str">
        <f t="shared" si="0"/>
        <v>Urban Tarrant</v>
      </c>
      <c r="B50" s="17" t="s">
        <v>22</v>
      </c>
      <c r="C50" s="17" t="s">
        <v>11</v>
      </c>
      <c r="D50" s="8">
        <v>0</v>
      </c>
      <c r="E50" s="9">
        <v>4.9566751187899744E-2</v>
      </c>
      <c r="F50" s="11">
        <v>2.231346474884913E-2</v>
      </c>
    </row>
    <row r="51" spans="1:6">
      <c r="A51" s="23" t="str">
        <f t="shared" si="0"/>
        <v>Children's Travis</v>
      </c>
      <c r="B51" s="17" t="s">
        <v>23</v>
      </c>
      <c r="C51" s="17" t="s">
        <v>8</v>
      </c>
      <c r="D51" s="9">
        <v>1.6979063056340605E-3</v>
      </c>
      <c r="E51" s="8">
        <v>0</v>
      </c>
      <c r="F51" s="10">
        <v>0</v>
      </c>
    </row>
    <row r="52" spans="1:6">
      <c r="A52" s="23" t="str">
        <f t="shared" si="0"/>
        <v>Rural Travis</v>
      </c>
      <c r="B52" s="17" t="s">
        <v>23</v>
      </c>
      <c r="C52" s="17" t="s">
        <v>9</v>
      </c>
      <c r="D52" s="8">
        <v>0</v>
      </c>
      <c r="E52" s="9">
        <v>3.0947751897437768E-3</v>
      </c>
      <c r="F52" s="10">
        <v>0</v>
      </c>
    </row>
    <row r="53" spans="1:6" ht="28.5">
      <c r="A53" s="23" t="str">
        <f t="shared" si="0"/>
        <v>State-owned non-IMD Travis</v>
      </c>
      <c r="B53" s="17" t="s">
        <v>23</v>
      </c>
      <c r="C53" s="17" t="s">
        <v>10</v>
      </c>
      <c r="D53" s="8">
        <v>0</v>
      </c>
      <c r="E53" s="8">
        <v>0</v>
      </c>
      <c r="F53" s="10">
        <v>0</v>
      </c>
    </row>
    <row r="54" spans="1:6" ht="15.75" thickBot="1">
      <c r="A54" s="24" t="str">
        <f t="shared" si="0"/>
        <v>Urban Travis</v>
      </c>
      <c r="B54" s="12" t="s">
        <v>23</v>
      </c>
      <c r="C54" s="12" t="s">
        <v>11</v>
      </c>
      <c r="D54" s="13">
        <v>0</v>
      </c>
      <c r="E54" s="14">
        <v>1.6148722677364648E-2</v>
      </c>
      <c r="F54" s="15">
        <v>0</v>
      </c>
    </row>
    <row r="55" spans="1:6" ht="14.45" customHeight="1" thickBot="1">
      <c r="A55" s="56" t="s">
        <v>24</v>
      </c>
      <c r="B55" s="57"/>
      <c r="C55" s="57"/>
      <c r="D55" s="57"/>
      <c r="E55" s="57"/>
      <c r="F55" s="58"/>
    </row>
    <row r="56" spans="1:6" ht="55.9" customHeight="1" thickBot="1">
      <c r="A56" s="59" t="s">
        <v>25</v>
      </c>
      <c r="B56" s="60"/>
      <c r="C56" s="60"/>
      <c r="D56" s="60"/>
      <c r="E56" s="60"/>
      <c r="F56" s="61"/>
    </row>
  </sheetData>
  <autoFilter ref="A2:F56" xr:uid="{AD1F1581-48AF-486D-9B1C-18B36CE009A5}"/>
  <mergeCells count="3">
    <mergeCell ref="A1:F1"/>
    <mergeCell ref="A55:F55"/>
    <mergeCell ref="A56:F56"/>
  </mergeCells>
  <conditionalFormatting sqref="D3:F27 D28 F28 D29:F29 D30 F30 D31:F42 D43:E43 D44:F49 D50:E50 D51:F54">
    <cfRule type="expression" dxfId="4" priority="5">
      <formula>#REF!="N"</formula>
    </cfRule>
  </conditionalFormatting>
  <conditionalFormatting sqref="E28">
    <cfRule type="expression" dxfId="3" priority="4">
      <formula>#REF!="N"</formula>
    </cfRule>
  </conditionalFormatting>
  <conditionalFormatting sqref="E30">
    <cfRule type="expression" dxfId="2" priority="3">
      <formula>#REF!="N"</formula>
    </cfRule>
  </conditionalFormatting>
  <conditionalFormatting sqref="F43">
    <cfRule type="expression" dxfId="1" priority="2">
      <formula>#REF!="N"</formula>
    </cfRule>
  </conditionalFormatting>
  <conditionalFormatting sqref="F50">
    <cfRule type="expression" dxfId="0" priority="1">
      <formula>#REF!="N"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940C-00FE-40A0-BB7C-468C60AC90A2}">
  <sheetPr codeName="Sheet4">
    <outlinePr summaryBelow="0"/>
  </sheetPr>
  <dimension ref="A1:J443"/>
  <sheetViews>
    <sheetView tabSelected="1" workbookViewId="0">
      <selection activeCell="J2" sqref="J2"/>
    </sheetView>
  </sheetViews>
  <sheetFormatPr defaultRowHeight="15"/>
  <cols>
    <col min="1" max="1" width="8.7109375" style="30" customWidth="1"/>
    <col min="2" max="2" width="39.85546875" bestFit="1" customWidth="1"/>
    <col min="3" max="3" width="17.28515625" customWidth="1"/>
    <col min="4" max="4" width="39.85546875" bestFit="1" customWidth="1"/>
    <col min="5" max="5" width="15.28515625" customWidth="1"/>
    <col min="6" max="7" width="15.7109375" customWidth="1"/>
    <col min="8" max="8" width="10.85546875" customWidth="1"/>
    <col min="9" max="9" width="19.7109375" customWidth="1"/>
    <col min="10" max="10" width="21.7109375" customWidth="1"/>
  </cols>
  <sheetData>
    <row r="1" spans="1:10" ht="30">
      <c r="C1" s="31"/>
      <c r="I1" s="16" t="s">
        <v>26</v>
      </c>
      <c r="J1" s="25">
        <v>0.39990000000000003</v>
      </c>
    </row>
    <row r="2" spans="1:10">
      <c r="C2" s="31"/>
      <c r="I2" s="2">
        <f>SUBTOTAL(9,I4:I443)</f>
        <v>334442200.11999995</v>
      </c>
      <c r="J2" s="2">
        <f>SUBTOTAL(9,J4:J443)</f>
        <v>144442910.73999989</v>
      </c>
    </row>
    <row r="3" spans="1:10" ht="60">
      <c r="A3" s="32" t="s">
        <v>27</v>
      </c>
      <c r="B3" s="1" t="s">
        <v>28</v>
      </c>
      <c r="C3" s="3" t="s">
        <v>29</v>
      </c>
      <c r="D3" s="1" t="s">
        <v>30</v>
      </c>
      <c r="E3" s="1" t="s">
        <v>31</v>
      </c>
      <c r="F3" s="3" t="s">
        <v>32</v>
      </c>
      <c r="G3" s="1" t="s">
        <v>33</v>
      </c>
      <c r="H3" s="3" t="s">
        <v>34</v>
      </c>
      <c r="I3" s="3" t="s">
        <v>35</v>
      </c>
      <c r="J3" s="47" t="s">
        <v>36</v>
      </c>
    </row>
    <row r="4" spans="1:10">
      <c r="A4" s="30">
        <v>43</v>
      </c>
      <c r="B4" t="s">
        <v>37</v>
      </c>
      <c r="C4" s="2">
        <v>42475859.200582847</v>
      </c>
      <c r="D4" t="s">
        <v>37</v>
      </c>
      <c r="E4" t="s">
        <v>7</v>
      </c>
      <c r="F4" t="s">
        <v>38</v>
      </c>
      <c r="G4" t="s">
        <v>11</v>
      </c>
      <c r="H4" s="25">
        <f>_xlfn.IFS(F4="STAR Kids",INDEX('ATLIS Percentages'!D:D,MATCH($G:$G&amp;" "&amp;$E:$E,'ATLIS Percentages'!$A:$A,0)),
F4="STAR+PLUS",INDEX('ATLIS Percentages'!E:E,MATCH($G:$G&amp;" "&amp;$E:$E,'ATLIS Percentages'!$A:$A,0)),
F4="STAR",INDEX('ATLIS Percentages'!F:F,MATCH($G:$G&amp;" "&amp;$E:$E,'ATLIS Percentages'!$A:$A,0)))</f>
        <v>1.9347237462127114E-2</v>
      </c>
      <c r="I4" s="34">
        <f>ROUND(C4*H4,2)</f>
        <v>821790.53</v>
      </c>
      <c r="J4" s="48">
        <f>ROUND(I4*$J$1*1.08,2)</f>
        <v>354924.76</v>
      </c>
    </row>
    <row r="5" spans="1:10">
      <c r="A5" s="30">
        <v>42</v>
      </c>
      <c r="B5" t="s">
        <v>39</v>
      </c>
      <c r="C5" s="2">
        <v>176193588.72673175</v>
      </c>
      <c r="D5" t="s">
        <v>39</v>
      </c>
      <c r="E5" t="s">
        <v>7</v>
      </c>
      <c r="F5" t="s">
        <v>38</v>
      </c>
      <c r="G5" t="s">
        <v>11</v>
      </c>
      <c r="H5" s="25">
        <f>_xlfn.IFS(F5="STAR Kids",INDEX('ATLIS Percentages'!D:D,MATCH($G:$G&amp;" "&amp;$E:$E,'ATLIS Percentages'!$A:$A,0)),
F5="STAR+PLUS",INDEX('ATLIS Percentages'!E:E,MATCH($G:$G&amp;" "&amp;$E:$E,'ATLIS Percentages'!$A:$A,0)),
F5="STAR",INDEX('ATLIS Percentages'!F:F,MATCH($G:$G&amp;" "&amp;$E:$E,'ATLIS Percentages'!$A:$A,0)))</f>
        <v>1.9347237462127114E-2</v>
      </c>
      <c r="I5" s="34">
        <f t="shared" ref="I5:I68" si="0">ROUND(C5*H5,2)</f>
        <v>3408859.2</v>
      </c>
      <c r="J5" s="48">
        <f t="shared" ref="J5:J68" si="1">ROUND(I5*$J$1*1.08,2)</f>
        <v>1472259.02</v>
      </c>
    </row>
    <row r="6" spans="1:10">
      <c r="A6" s="30" t="s">
        <v>40</v>
      </c>
      <c r="B6" t="s">
        <v>39</v>
      </c>
      <c r="C6" s="2">
        <v>92359815.788159296</v>
      </c>
      <c r="D6" t="s">
        <v>39</v>
      </c>
      <c r="E6" t="s">
        <v>7</v>
      </c>
      <c r="F6" t="s">
        <v>41</v>
      </c>
      <c r="G6" t="s">
        <v>11</v>
      </c>
      <c r="H6" s="25">
        <f>_xlfn.IFS(F6="STAR Kids",INDEX('ATLIS Percentages'!D:D,MATCH($G:$G&amp;" "&amp;$E:$E,'ATLIS Percentages'!$A:$A,0)),
F6="STAR+PLUS",INDEX('ATLIS Percentages'!E:E,MATCH($G:$G&amp;" "&amp;$E:$E,'ATLIS Percentages'!$A:$A,0)),
F6="STAR",INDEX('ATLIS Percentages'!F:F,MATCH($G:$G&amp;" "&amp;$E:$E,'ATLIS Percentages'!$A:$A,0)))</f>
        <v>0</v>
      </c>
      <c r="I6" s="34">
        <f t="shared" si="0"/>
        <v>0</v>
      </c>
      <c r="J6" s="48">
        <f t="shared" si="1"/>
        <v>0</v>
      </c>
    </row>
    <row r="7" spans="1:10">
      <c r="A7" s="30" t="s">
        <v>42</v>
      </c>
      <c r="B7" t="s">
        <v>39</v>
      </c>
      <c r="C7" s="2">
        <v>168341951.75713345</v>
      </c>
      <c r="D7" t="s">
        <v>39</v>
      </c>
      <c r="E7" t="s">
        <v>7</v>
      </c>
      <c r="F7" t="s">
        <v>43</v>
      </c>
      <c r="G7" t="s">
        <v>11</v>
      </c>
      <c r="H7" s="25">
        <f>_xlfn.IFS(F7="STAR Kids",INDEX('ATLIS Percentages'!D:D,MATCH($G:$G&amp;" "&amp;$E:$E,'ATLIS Percentages'!$A:$A,0)),
F7="STAR+PLUS",INDEX('ATLIS Percentages'!E:E,MATCH($G:$G&amp;" "&amp;$E:$E,'ATLIS Percentages'!$A:$A,0)),
F7="STAR",INDEX('ATLIS Percentages'!F:F,MATCH($G:$G&amp;" "&amp;$E:$E,'ATLIS Percentages'!$A:$A,0)))</f>
        <v>4.9226907572373253E-2</v>
      </c>
      <c r="I7" s="34">
        <f t="shared" si="0"/>
        <v>8286953.7000000002</v>
      </c>
      <c r="J7" s="48">
        <f t="shared" si="1"/>
        <v>3579069.01</v>
      </c>
    </row>
    <row r="8" spans="1:10">
      <c r="A8" s="30">
        <v>46</v>
      </c>
      <c r="B8" t="s">
        <v>44</v>
      </c>
      <c r="C8" s="2">
        <v>187297480.01505354</v>
      </c>
      <c r="D8" t="s">
        <v>44</v>
      </c>
      <c r="E8" t="s">
        <v>7</v>
      </c>
      <c r="F8" t="s">
        <v>43</v>
      </c>
      <c r="G8" t="s">
        <v>11</v>
      </c>
      <c r="H8" s="25">
        <f>_xlfn.IFS(F8="STAR Kids",INDEX('ATLIS Percentages'!D:D,MATCH($G:$G&amp;" "&amp;$E:$E,'ATLIS Percentages'!$A:$A,0)),
F8="STAR+PLUS",INDEX('ATLIS Percentages'!E:E,MATCH($G:$G&amp;" "&amp;$E:$E,'ATLIS Percentages'!$A:$A,0)),
F8="STAR",INDEX('ATLIS Percentages'!F:F,MATCH($G:$G&amp;" "&amp;$E:$E,'ATLIS Percentages'!$A:$A,0)))</f>
        <v>4.9226907572373253E-2</v>
      </c>
      <c r="I8" s="34">
        <f t="shared" si="0"/>
        <v>9220075.7400000002</v>
      </c>
      <c r="J8" s="48">
        <f t="shared" si="1"/>
        <v>3982076.95</v>
      </c>
    </row>
    <row r="9" spans="1:10">
      <c r="A9" s="30">
        <v>40</v>
      </c>
      <c r="B9" t="s">
        <v>45</v>
      </c>
      <c r="C9" s="2">
        <v>205005831.15724114</v>
      </c>
      <c r="D9" t="s">
        <v>45</v>
      </c>
      <c r="E9" t="s">
        <v>7</v>
      </c>
      <c r="F9" t="s">
        <v>38</v>
      </c>
      <c r="G9" t="s">
        <v>11</v>
      </c>
      <c r="H9" s="25">
        <f>_xlfn.IFS(F9="STAR Kids",INDEX('ATLIS Percentages'!D:D,MATCH($G:$G&amp;" "&amp;$E:$E,'ATLIS Percentages'!$A:$A,0)),
F9="STAR+PLUS",INDEX('ATLIS Percentages'!E:E,MATCH($G:$G&amp;" "&amp;$E:$E,'ATLIS Percentages'!$A:$A,0)),
F9="STAR",INDEX('ATLIS Percentages'!F:F,MATCH($G:$G&amp;" "&amp;$E:$E,'ATLIS Percentages'!$A:$A,0)))</f>
        <v>1.9347237462127114E-2</v>
      </c>
      <c r="I9" s="34">
        <f t="shared" si="0"/>
        <v>3966296.5</v>
      </c>
      <c r="J9" s="48">
        <f t="shared" si="1"/>
        <v>1713011.73</v>
      </c>
    </row>
    <row r="10" spans="1:10">
      <c r="A10" s="30">
        <v>47</v>
      </c>
      <c r="B10" t="s">
        <v>45</v>
      </c>
      <c r="C10" s="2">
        <v>0</v>
      </c>
      <c r="D10" t="s">
        <v>45</v>
      </c>
      <c r="E10" t="s">
        <v>7</v>
      </c>
      <c r="F10" t="s">
        <v>43</v>
      </c>
      <c r="G10" t="s">
        <v>11</v>
      </c>
      <c r="H10" s="25">
        <f>_xlfn.IFS(F10="STAR Kids",INDEX('ATLIS Percentages'!D:D,MATCH($G:$G&amp;" "&amp;$E:$E,'ATLIS Percentages'!$A:$A,0)),
F10="STAR+PLUS",INDEX('ATLIS Percentages'!E:E,MATCH($G:$G&amp;" "&amp;$E:$E,'ATLIS Percentages'!$A:$A,0)),
F10="STAR",INDEX('ATLIS Percentages'!F:F,MATCH($G:$G&amp;" "&amp;$E:$E,'ATLIS Percentages'!$A:$A,0)))</f>
        <v>4.9226907572373253E-2</v>
      </c>
      <c r="I10" s="34">
        <f t="shared" si="0"/>
        <v>0</v>
      </c>
      <c r="J10" s="48">
        <f t="shared" si="1"/>
        <v>0</v>
      </c>
    </row>
    <row r="11" spans="1:10">
      <c r="A11" s="30" t="s">
        <v>46</v>
      </c>
      <c r="B11" t="s">
        <v>45</v>
      </c>
      <c r="C11" s="2">
        <v>82313273.609127909</v>
      </c>
      <c r="D11" t="s">
        <v>45</v>
      </c>
      <c r="E11" t="s">
        <v>7</v>
      </c>
      <c r="F11" t="s">
        <v>41</v>
      </c>
      <c r="G11" t="s">
        <v>11</v>
      </c>
      <c r="H11" s="25">
        <f>_xlfn.IFS(F11="STAR Kids",INDEX('ATLIS Percentages'!D:D,MATCH($G:$G&amp;" "&amp;$E:$E,'ATLIS Percentages'!$A:$A,0)),
F11="STAR+PLUS",INDEX('ATLIS Percentages'!E:E,MATCH($G:$G&amp;" "&amp;$E:$E,'ATLIS Percentages'!$A:$A,0)),
F11="STAR",INDEX('ATLIS Percentages'!F:F,MATCH($G:$G&amp;" "&amp;$E:$E,'ATLIS Percentages'!$A:$A,0)))</f>
        <v>0</v>
      </c>
      <c r="I11" s="34">
        <f t="shared" si="0"/>
        <v>0</v>
      </c>
      <c r="J11" s="48">
        <f t="shared" si="1"/>
        <v>0</v>
      </c>
    </row>
    <row r="12" spans="1:10">
      <c r="A12" s="30" t="s">
        <v>47</v>
      </c>
      <c r="B12" t="s">
        <v>48</v>
      </c>
      <c r="C12" s="2">
        <v>166818931.18939701</v>
      </c>
      <c r="D12" t="s">
        <v>48</v>
      </c>
      <c r="E12" t="s">
        <v>7</v>
      </c>
      <c r="F12" t="s">
        <v>43</v>
      </c>
      <c r="G12" t="s">
        <v>11</v>
      </c>
      <c r="H12" s="25">
        <f>_xlfn.IFS(F12="STAR Kids",INDEX('ATLIS Percentages'!D:D,MATCH($G:$G&amp;" "&amp;$E:$E,'ATLIS Percentages'!$A:$A,0)),
F12="STAR+PLUS",INDEX('ATLIS Percentages'!E:E,MATCH($G:$G&amp;" "&amp;$E:$E,'ATLIS Percentages'!$A:$A,0)),
F12="STAR",INDEX('ATLIS Percentages'!F:F,MATCH($G:$G&amp;" "&amp;$E:$E,'ATLIS Percentages'!$A:$A,0)))</f>
        <v>4.9226907572373253E-2</v>
      </c>
      <c r="I12" s="34">
        <f t="shared" si="0"/>
        <v>8211980.1100000003</v>
      </c>
      <c r="J12" s="48">
        <f t="shared" si="1"/>
        <v>3546688.51</v>
      </c>
    </row>
    <row r="13" spans="1:10">
      <c r="A13" s="30">
        <v>44</v>
      </c>
      <c r="B13" t="s">
        <v>49</v>
      </c>
      <c r="C13" s="2">
        <v>14984719.494238997</v>
      </c>
      <c r="D13" t="s">
        <v>49</v>
      </c>
      <c r="E13" t="s">
        <v>7</v>
      </c>
      <c r="F13" t="s">
        <v>38</v>
      </c>
      <c r="G13" t="s">
        <v>11</v>
      </c>
      <c r="H13" s="25">
        <f>_xlfn.IFS(F13="STAR Kids",INDEX('ATLIS Percentages'!D:D,MATCH($G:$G&amp;" "&amp;$E:$E,'ATLIS Percentages'!$A:$A,0)),
F13="STAR+PLUS",INDEX('ATLIS Percentages'!E:E,MATCH($G:$G&amp;" "&amp;$E:$E,'ATLIS Percentages'!$A:$A,0)),
F13="STAR",INDEX('ATLIS Percentages'!F:F,MATCH($G:$G&amp;" "&amp;$E:$E,'ATLIS Percentages'!$A:$A,0)))</f>
        <v>1.9347237462127114E-2</v>
      </c>
      <c r="I13" s="34">
        <f t="shared" si="0"/>
        <v>289912.93</v>
      </c>
      <c r="J13" s="48">
        <f t="shared" si="1"/>
        <v>125211.08</v>
      </c>
    </row>
    <row r="14" spans="1:10">
      <c r="A14" s="30">
        <v>45</v>
      </c>
      <c r="B14" t="s">
        <v>49</v>
      </c>
      <c r="C14" s="2">
        <v>0</v>
      </c>
      <c r="D14" t="s">
        <v>49</v>
      </c>
      <c r="E14" t="s">
        <v>7</v>
      </c>
      <c r="F14" t="s">
        <v>43</v>
      </c>
      <c r="G14" t="s">
        <v>11</v>
      </c>
      <c r="H14" s="25">
        <f>_xlfn.IFS(F14="STAR Kids",INDEX('ATLIS Percentages'!D:D,MATCH($G:$G&amp;" "&amp;$E:$E,'ATLIS Percentages'!$A:$A,0)),
F14="STAR+PLUS",INDEX('ATLIS Percentages'!E:E,MATCH($G:$G&amp;" "&amp;$E:$E,'ATLIS Percentages'!$A:$A,0)),
F14="STAR",INDEX('ATLIS Percentages'!F:F,MATCH($G:$G&amp;" "&amp;$E:$E,'ATLIS Percentages'!$A:$A,0)))</f>
        <v>4.9226907572373253E-2</v>
      </c>
      <c r="I14" s="34">
        <f t="shared" si="0"/>
        <v>0</v>
      </c>
      <c r="J14" s="48">
        <f t="shared" si="1"/>
        <v>0</v>
      </c>
    </row>
    <row r="15" spans="1:10">
      <c r="A15" s="30" t="s">
        <v>50</v>
      </c>
      <c r="B15" t="s">
        <v>37</v>
      </c>
      <c r="C15" s="2">
        <v>103658862.34979095</v>
      </c>
      <c r="D15" t="s">
        <v>37</v>
      </c>
      <c r="E15" t="s">
        <v>12</v>
      </c>
      <c r="F15" t="s">
        <v>41</v>
      </c>
      <c r="G15" t="s">
        <v>11</v>
      </c>
      <c r="H15" s="25">
        <f>_xlfn.IFS(F15="STAR Kids",INDEX('ATLIS Percentages'!D:D,MATCH($G:$G&amp;" "&amp;$E:$E,'ATLIS Percentages'!$A:$A,0)),
F15="STAR+PLUS",INDEX('ATLIS Percentages'!E:E,MATCH($G:$G&amp;" "&amp;$E:$E,'ATLIS Percentages'!$A:$A,0)),
F15="STAR",INDEX('ATLIS Percentages'!F:F,MATCH($G:$G&amp;" "&amp;$E:$E,'ATLIS Percentages'!$A:$A,0)))</f>
        <v>0</v>
      </c>
      <c r="I15" s="34">
        <f t="shared" si="0"/>
        <v>0</v>
      </c>
      <c r="J15" s="48">
        <f t="shared" si="1"/>
        <v>0</v>
      </c>
    </row>
    <row r="16" spans="1:10">
      <c r="A16" s="30">
        <v>95</v>
      </c>
      <c r="B16" t="s">
        <v>44</v>
      </c>
      <c r="C16" s="2">
        <v>68498736.419801921</v>
      </c>
      <c r="D16" t="s">
        <v>44</v>
      </c>
      <c r="E16" t="s">
        <v>12</v>
      </c>
      <c r="F16" t="s">
        <v>38</v>
      </c>
      <c r="G16" t="s">
        <v>11</v>
      </c>
      <c r="H16" s="25">
        <f>_xlfn.IFS(F16="STAR Kids",INDEX('ATLIS Percentages'!D:D,MATCH($G:$G&amp;" "&amp;$E:$E,'ATLIS Percentages'!$A:$A,0)),
F16="STAR+PLUS",INDEX('ATLIS Percentages'!E:E,MATCH($G:$G&amp;" "&amp;$E:$E,'ATLIS Percentages'!$A:$A,0)),
F16="STAR",INDEX('ATLIS Percentages'!F:F,MATCH($G:$G&amp;" "&amp;$E:$E,'ATLIS Percentages'!$A:$A,0)))</f>
        <v>2.6003287050458634E-2</v>
      </c>
      <c r="I16" s="34">
        <f t="shared" si="0"/>
        <v>1781192.31</v>
      </c>
      <c r="J16" s="48">
        <f t="shared" si="1"/>
        <v>769282.71</v>
      </c>
    </row>
    <row r="17" spans="1:10">
      <c r="A17" s="30" t="s">
        <v>51</v>
      </c>
      <c r="B17" t="s">
        <v>44</v>
      </c>
      <c r="C17" s="2">
        <v>371169089.89319175</v>
      </c>
      <c r="D17" t="s">
        <v>44</v>
      </c>
      <c r="E17" t="s">
        <v>12</v>
      </c>
      <c r="F17" t="s">
        <v>43</v>
      </c>
      <c r="G17" t="s">
        <v>11</v>
      </c>
      <c r="H17" s="25">
        <f>_xlfn.IFS(F17="STAR Kids",INDEX('ATLIS Percentages'!D:D,MATCH($G:$G&amp;" "&amp;$E:$E,'ATLIS Percentages'!$A:$A,0)),
F17="STAR+PLUS",INDEX('ATLIS Percentages'!E:E,MATCH($G:$G&amp;" "&amp;$E:$E,'ATLIS Percentages'!$A:$A,0)),
F17="STAR",INDEX('ATLIS Percentages'!F:F,MATCH($G:$G&amp;" "&amp;$E:$E,'ATLIS Percentages'!$A:$A,0)))</f>
        <v>2.2737070985419289E-2</v>
      </c>
      <c r="I17" s="34">
        <f t="shared" si="0"/>
        <v>8439297.9399999995</v>
      </c>
      <c r="J17" s="48">
        <f t="shared" si="1"/>
        <v>3644865.27</v>
      </c>
    </row>
    <row r="18" spans="1:10">
      <c r="A18" s="30">
        <v>93</v>
      </c>
      <c r="B18" t="s">
        <v>52</v>
      </c>
      <c r="C18" s="2">
        <v>263456268.54927468</v>
      </c>
      <c r="D18" t="s">
        <v>52</v>
      </c>
      <c r="E18" t="s">
        <v>12</v>
      </c>
      <c r="F18" t="s">
        <v>38</v>
      </c>
      <c r="G18" t="s">
        <v>11</v>
      </c>
      <c r="H18" s="25">
        <f>_xlfn.IFS(F18="STAR Kids",INDEX('ATLIS Percentages'!D:D,MATCH($G:$G&amp;" "&amp;$E:$E,'ATLIS Percentages'!$A:$A,0)),
F18="STAR+PLUS",INDEX('ATLIS Percentages'!E:E,MATCH($G:$G&amp;" "&amp;$E:$E,'ATLIS Percentages'!$A:$A,0)),
F18="STAR",INDEX('ATLIS Percentages'!F:F,MATCH($G:$G&amp;" "&amp;$E:$E,'ATLIS Percentages'!$A:$A,0)))</f>
        <v>2.6003287050458634E-2</v>
      </c>
      <c r="I18" s="34">
        <f t="shared" si="0"/>
        <v>6850728.9800000004</v>
      </c>
      <c r="J18" s="48">
        <f t="shared" si="1"/>
        <v>2958775.04</v>
      </c>
    </row>
    <row r="19" spans="1:10">
      <c r="A19" s="30" t="s">
        <v>53</v>
      </c>
      <c r="B19" t="s">
        <v>45</v>
      </c>
      <c r="C19" s="2">
        <v>297109261.54538572</v>
      </c>
      <c r="D19" t="s">
        <v>45</v>
      </c>
      <c r="E19" t="s">
        <v>12</v>
      </c>
      <c r="F19" t="s">
        <v>43</v>
      </c>
      <c r="G19" t="s">
        <v>11</v>
      </c>
      <c r="H19" s="25">
        <f>_xlfn.IFS(F19="STAR Kids",INDEX('ATLIS Percentages'!D:D,MATCH($G:$G&amp;" "&amp;$E:$E,'ATLIS Percentages'!$A:$A,0)),
F19="STAR+PLUS",INDEX('ATLIS Percentages'!E:E,MATCH($G:$G&amp;" "&amp;$E:$E,'ATLIS Percentages'!$A:$A,0)),
F19="STAR",INDEX('ATLIS Percentages'!F:F,MATCH($G:$G&amp;" "&amp;$E:$E,'ATLIS Percentages'!$A:$A,0)))</f>
        <v>2.2737070985419289E-2</v>
      </c>
      <c r="I19" s="34">
        <f t="shared" si="0"/>
        <v>6755394.3700000001</v>
      </c>
      <c r="J19" s="48">
        <f t="shared" si="1"/>
        <v>2917600.79</v>
      </c>
    </row>
    <row r="20" spans="1:10">
      <c r="A20" s="30" t="s">
        <v>54</v>
      </c>
      <c r="B20" t="s">
        <v>48</v>
      </c>
      <c r="C20" s="2">
        <v>29753623.10034224</v>
      </c>
      <c r="D20" t="s">
        <v>48</v>
      </c>
      <c r="E20" t="s">
        <v>12</v>
      </c>
      <c r="F20" t="s">
        <v>43</v>
      </c>
      <c r="G20" t="s">
        <v>11</v>
      </c>
      <c r="H20" s="25">
        <f>_xlfn.IFS(F20="STAR Kids",INDEX('ATLIS Percentages'!D:D,MATCH($G:$G&amp;" "&amp;$E:$E,'ATLIS Percentages'!$A:$A,0)),
F20="STAR+PLUS",INDEX('ATLIS Percentages'!E:E,MATCH($G:$G&amp;" "&amp;$E:$E,'ATLIS Percentages'!$A:$A,0)),
F20="STAR",INDEX('ATLIS Percentages'!F:F,MATCH($G:$G&amp;" "&amp;$E:$E,'ATLIS Percentages'!$A:$A,0)))</f>
        <v>2.2737070985419289E-2</v>
      </c>
      <c r="I20" s="34">
        <f t="shared" si="0"/>
        <v>676510.24</v>
      </c>
      <c r="J20" s="48">
        <f t="shared" si="1"/>
        <v>292179.36</v>
      </c>
    </row>
    <row r="21" spans="1:10">
      <c r="A21" s="30">
        <v>90</v>
      </c>
      <c r="B21" t="s">
        <v>49</v>
      </c>
      <c r="C21" s="2">
        <v>355519531.12359583</v>
      </c>
      <c r="D21" t="s">
        <v>49</v>
      </c>
      <c r="E21" t="s">
        <v>12</v>
      </c>
      <c r="F21" t="s">
        <v>38</v>
      </c>
      <c r="G21" t="s">
        <v>11</v>
      </c>
      <c r="H21" s="25">
        <f>_xlfn.IFS(F21="STAR Kids",INDEX('ATLIS Percentages'!D:D,MATCH($G:$G&amp;" "&amp;$E:$E,'ATLIS Percentages'!$A:$A,0)),
F21="STAR+PLUS",INDEX('ATLIS Percentages'!E:E,MATCH($G:$G&amp;" "&amp;$E:$E,'ATLIS Percentages'!$A:$A,0)),
F21="STAR",INDEX('ATLIS Percentages'!F:F,MATCH($G:$G&amp;" "&amp;$E:$E,'ATLIS Percentages'!$A:$A,0)))</f>
        <v>2.6003287050458634E-2</v>
      </c>
      <c r="I21" s="34">
        <f t="shared" si="0"/>
        <v>9244676.4199999999</v>
      </c>
      <c r="J21" s="48">
        <f t="shared" si="1"/>
        <v>3992701.79</v>
      </c>
    </row>
    <row r="22" spans="1:10">
      <c r="A22" s="30" t="s">
        <v>55</v>
      </c>
      <c r="B22" t="s">
        <v>49</v>
      </c>
      <c r="C22" s="2">
        <v>164132662.2856127</v>
      </c>
      <c r="D22" t="s">
        <v>49</v>
      </c>
      <c r="E22" t="s">
        <v>12</v>
      </c>
      <c r="F22" t="s">
        <v>41</v>
      </c>
      <c r="G22" t="s">
        <v>11</v>
      </c>
      <c r="H22" s="25">
        <f>_xlfn.IFS(F22="STAR Kids",INDEX('ATLIS Percentages'!D:D,MATCH($G:$G&amp;" "&amp;$E:$E,'ATLIS Percentages'!$A:$A,0)),
F22="STAR+PLUS",INDEX('ATLIS Percentages'!E:E,MATCH($G:$G&amp;" "&amp;$E:$E,'ATLIS Percentages'!$A:$A,0)),
F22="STAR",INDEX('ATLIS Percentages'!F:F,MATCH($G:$G&amp;" "&amp;$E:$E,'ATLIS Percentages'!$A:$A,0)))</f>
        <v>0</v>
      </c>
      <c r="I22" s="34">
        <f t="shared" si="0"/>
        <v>0</v>
      </c>
      <c r="J22" s="48">
        <f t="shared" si="1"/>
        <v>0</v>
      </c>
    </row>
    <row r="23" spans="1:10">
      <c r="A23" s="30">
        <v>37</v>
      </c>
      <c r="B23" t="s">
        <v>56</v>
      </c>
      <c r="C23" s="2">
        <v>97052670.392179996</v>
      </c>
      <c r="D23" t="s">
        <v>56</v>
      </c>
      <c r="E23" t="s">
        <v>13</v>
      </c>
      <c r="F23" t="s">
        <v>38</v>
      </c>
      <c r="G23" t="s">
        <v>11</v>
      </c>
      <c r="H23" s="25">
        <f>_xlfn.IFS(F23="STAR Kids",INDEX('ATLIS Percentages'!D:D,MATCH($G:$G&amp;" "&amp;$E:$E,'ATLIS Percentages'!$A:$A,0)),
F23="STAR+PLUS",INDEX('ATLIS Percentages'!E:E,MATCH($G:$G&amp;" "&amp;$E:$E,'ATLIS Percentages'!$A:$A,0)),
F23="STAR",INDEX('ATLIS Percentages'!F:F,MATCH($G:$G&amp;" "&amp;$E:$E,'ATLIS Percentages'!$A:$A,0)))</f>
        <v>0</v>
      </c>
      <c r="I23" s="34">
        <f t="shared" si="0"/>
        <v>0</v>
      </c>
      <c r="J23" s="48">
        <f t="shared" si="1"/>
        <v>0</v>
      </c>
    </row>
    <row r="24" spans="1:10">
      <c r="A24" s="30" t="s">
        <v>57</v>
      </c>
      <c r="B24" t="s">
        <v>56</v>
      </c>
      <c r="C24" s="2">
        <v>93146959.923943251</v>
      </c>
      <c r="D24" t="s">
        <v>56</v>
      </c>
      <c r="E24" t="s">
        <v>13</v>
      </c>
      <c r="F24" t="s">
        <v>43</v>
      </c>
      <c r="G24" t="s">
        <v>11</v>
      </c>
      <c r="H24" s="25">
        <f>_xlfn.IFS(F24="STAR Kids",INDEX('ATLIS Percentages'!D:D,MATCH($G:$G&amp;" "&amp;$E:$E,'ATLIS Percentages'!$A:$A,0)),
F24="STAR+PLUS",INDEX('ATLIS Percentages'!E:E,MATCH($G:$G&amp;" "&amp;$E:$E,'ATLIS Percentages'!$A:$A,0)),
F24="STAR",INDEX('ATLIS Percentages'!F:F,MATCH($G:$G&amp;" "&amp;$E:$E,'ATLIS Percentages'!$A:$A,0)))</f>
        <v>4.3247235776152318E-2</v>
      </c>
      <c r="I24" s="34">
        <f t="shared" si="0"/>
        <v>4028348.54</v>
      </c>
      <c r="J24" s="48">
        <f t="shared" si="1"/>
        <v>1739811.51</v>
      </c>
    </row>
    <row r="25" spans="1:10">
      <c r="A25" s="30">
        <v>31</v>
      </c>
      <c r="B25" t="s">
        <v>44</v>
      </c>
      <c r="C25" s="2">
        <v>7452375.3546443209</v>
      </c>
      <c r="D25" t="s">
        <v>44</v>
      </c>
      <c r="E25" t="s">
        <v>58</v>
      </c>
      <c r="F25" t="s">
        <v>38</v>
      </c>
      <c r="G25" t="s">
        <v>11</v>
      </c>
      <c r="H25" s="25">
        <f>_xlfn.IFS(F25="STAR Kids",INDEX('ATLIS Percentages'!D:D,MATCH($G:$G&amp;" "&amp;$E:$E,'ATLIS Percentages'!$A:$A,0)),
F25="STAR+PLUS",INDEX('ATLIS Percentages'!E:E,MATCH($G:$G&amp;" "&amp;$E:$E,'ATLIS Percentages'!$A:$A,0)),
F25="STAR",INDEX('ATLIS Percentages'!F:F,MATCH($G:$G&amp;" "&amp;$E:$E,'ATLIS Percentages'!$A:$A,0)))</f>
        <v>0</v>
      </c>
      <c r="I25" s="34">
        <f t="shared" si="0"/>
        <v>0</v>
      </c>
      <c r="J25" s="48">
        <f t="shared" si="1"/>
        <v>0</v>
      </c>
    </row>
    <row r="26" spans="1:10">
      <c r="A26" s="30">
        <v>33</v>
      </c>
      <c r="B26" t="s">
        <v>44</v>
      </c>
      <c r="C26" s="2">
        <v>123395109.16634838</v>
      </c>
      <c r="D26" t="s">
        <v>44</v>
      </c>
      <c r="E26" t="s">
        <v>58</v>
      </c>
      <c r="F26" t="s">
        <v>43</v>
      </c>
      <c r="G26" t="s">
        <v>11</v>
      </c>
      <c r="H26" s="25">
        <f>_xlfn.IFS(F26="STAR Kids",INDEX('ATLIS Percentages'!D:D,MATCH($G:$G&amp;" "&amp;$E:$E,'ATLIS Percentages'!$A:$A,0)),
F26="STAR+PLUS",INDEX('ATLIS Percentages'!E:E,MATCH($G:$G&amp;" "&amp;$E:$E,'ATLIS Percentages'!$A:$A,0)),
F26="STAR",INDEX('ATLIS Percentages'!F:F,MATCH($G:$G&amp;" "&amp;$E:$E,'ATLIS Percentages'!$A:$A,0)))</f>
        <v>4.3247235776152318E-2</v>
      </c>
      <c r="I26" s="34">
        <f t="shared" si="0"/>
        <v>5336497.38</v>
      </c>
      <c r="J26" s="48">
        <f t="shared" si="1"/>
        <v>2304790.5299999998</v>
      </c>
    </row>
    <row r="27" spans="1:10">
      <c r="A27" s="30">
        <v>36</v>
      </c>
      <c r="B27" t="s">
        <v>45</v>
      </c>
      <c r="C27" s="2">
        <v>68919484.326229006</v>
      </c>
      <c r="D27" t="s">
        <v>45</v>
      </c>
      <c r="E27" t="s">
        <v>13</v>
      </c>
      <c r="F27" t="s">
        <v>38</v>
      </c>
      <c r="G27" t="s">
        <v>11</v>
      </c>
      <c r="H27" s="25">
        <f>_xlfn.IFS(F27="STAR Kids",INDEX('ATLIS Percentages'!D:D,MATCH($G:$G&amp;" "&amp;$E:$E,'ATLIS Percentages'!$A:$A,0)),
F27="STAR+PLUS",INDEX('ATLIS Percentages'!E:E,MATCH($G:$G&amp;" "&amp;$E:$E,'ATLIS Percentages'!$A:$A,0)),
F27="STAR",INDEX('ATLIS Percentages'!F:F,MATCH($G:$G&amp;" "&amp;$E:$E,'ATLIS Percentages'!$A:$A,0)))</f>
        <v>0</v>
      </c>
      <c r="I27" s="34">
        <f t="shared" si="0"/>
        <v>0</v>
      </c>
      <c r="J27" s="48">
        <f t="shared" si="1"/>
        <v>0</v>
      </c>
    </row>
    <row r="28" spans="1:10">
      <c r="A28" s="30" t="s">
        <v>59</v>
      </c>
      <c r="B28" t="s">
        <v>45</v>
      </c>
      <c r="C28" s="2">
        <v>38777843.700360492</v>
      </c>
      <c r="D28" t="s">
        <v>45</v>
      </c>
      <c r="E28" t="s">
        <v>13</v>
      </c>
      <c r="F28" t="s">
        <v>41</v>
      </c>
      <c r="G28" t="s">
        <v>11</v>
      </c>
      <c r="H28" s="25">
        <f>_xlfn.IFS(F28="STAR Kids",INDEX('ATLIS Percentages'!D:D,MATCH($G:$G&amp;" "&amp;$E:$E,'ATLIS Percentages'!$A:$A,0)),
F28="STAR+PLUS",INDEX('ATLIS Percentages'!E:E,MATCH($G:$G&amp;" "&amp;$E:$E,'ATLIS Percentages'!$A:$A,0)),
F28="STAR",INDEX('ATLIS Percentages'!F:F,MATCH($G:$G&amp;" "&amp;$E:$E,'ATLIS Percentages'!$A:$A,0)))</f>
        <v>0</v>
      </c>
      <c r="I28" s="34">
        <f t="shared" si="0"/>
        <v>0</v>
      </c>
      <c r="J28" s="48">
        <f t="shared" si="1"/>
        <v>0</v>
      </c>
    </row>
    <row r="29" spans="1:10">
      <c r="A29" s="30">
        <v>34</v>
      </c>
      <c r="B29" t="s">
        <v>49</v>
      </c>
      <c r="C29" s="2">
        <v>0</v>
      </c>
      <c r="D29" t="s">
        <v>49</v>
      </c>
      <c r="E29" t="s">
        <v>13</v>
      </c>
      <c r="F29" t="s">
        <v>43</v>
      </c>
      <c r="G29" t="s">
        <v>11</v>
      </c>
      <c r="H29" s="25">
        <f>_xlfn.IFS(F29="STAR Kids",INDEX('ATLIS Percentages'!D:D,MATCH($G:$G&amp;" "&amp;$E:$E,'ATLIS Percentages'!$A:$A,0)),
F29="STAR+PLUS",INDEX('ATLIS Percentages'!E:E,MATCH($G:$G&amp;" "&amp;$E:$E,'ATLIS Percentages'!$A:$A,0)),
F29="STAR",INDEX('ATLIS Percentages'!F:F,MATCH($G:$G&amp;" "&amp;$E:$E,'ATLIS Percentages'!$A:$A,0)))</f>
        <v>4.3247235776152318E-2</v>
      </c>
      <c r="I29" s="34">
        <f t="shared" si="0"/>
        <v>0</v>
      </c>
      <c r="J29" s="48">
        <f t="shared" si="1"/>
        <v>0</v>
      </c>
    </row>
    <row r="30" spans="1:10">
      <c r="A30" s="30" t="s">
        <v>60</v>
      </c>
      <c r="B30" t="s">
        <v>49</v>
      </c>
      <c r="C30" s="2">
        <v>14016757.216533026</v>
      </c>
      <c r="D30" t="s">
        <v>49</v>
      </c>
      <c r="E30" t="s">
        <v>13</v>
      </c>
      <c r="F30" t="s">
        <v>41</v>
      </c>
      <c r="G30" t="s">
        <v>11</v>
      </c>
      <c r="H30" s="25">
        <f>_xlfn.IFS(F30="STAR Kids",INDEX('ATLIS Percentages'!D:D,MATCH($G:$G&amp;" "&amp;$E:$E,'ATLIS Percentages'!$A:$A,0)),
F30="STAR+PLUS",INDEX('ATLIS Percentages'!E:E,MATCH($G:$G&amp;" "&amp;$E:$E,'ATLIS Percentages'!$A:$A,0)),
F30="STAR",INDEX('ATLIS Percentages'!F:F,MATCH($G:$G&amp;" "&amp;$E:$E,'ATLIS Percentages'!$A:$A,0)))</f>
        <v>0</v>
      </c>
      <c r="I30" s="34">
        <f t="shared" si="0"/>
        <v>0</v>
      </c>
      <c r="J30" s="48">
        <f t="shared" si="1"/>
        <v>0</v>
      </c>
    </row>
    <row r="31" spans="1:10">
      <c r="A31" s="30">
        <v>79</v>
      </c>
      <c r="B31" t="s">
        <v>61</v>
      </c>
      <c r="C31" s="2">
        <v>406530605.80384243</v>
      </c>
      <c r="D31" t="s">
        <v>61</v>
      </c>
      <c r="E31" t="s">
        <v>14</v>
      </c>
      <c r="F31" t="s">
        <v>38</v>
      </c>
      <c r="G31" t="s">
        <v>11</v>
      </c>
      <c r="H31" s="25">
        <f>_xlfn.IFS(F31="STAR Kids",INDEX('ATLIS Percentages'!D:D,MATCH($G:$G&amp;" "&amp;$E:$E,'ATLIS Percentages'!$A:$A,0)),
F31="STAR+PLUS",INDEX('ATLIS Percentages'!E:E,MATCH($G:$G&amp;" "&amp;$E:$E,'ATLIS Percentages'!$A:$A,0)),
F31="STAR",INDEX('ATLIS Percentages'!F:F,MATCH($G:$G&amp;" "&amp;$E:$E,'ATLIS Percentages'!$A:$A,0)))</f>
        <v>0</v>
      </c>
      <c r="I31" s="34">
        <f t="shared" si="0"/>
        <v>0</v>
      </c>
      <c r="J31" s="48">
        <f t="shared" si="1"/>
        <v>0</v>
      </c>
    </row>
    <row r="32" spans="1:10">
      <c r="A32" s="30" t="s">
        <v>62</v>
      </c>
      <c r="B32" t="s">
        <v>61</v>
      </c>
      <c r="C32" s="2">
        <v>208472254.56496274</v>
      </c>
      <c r="D32" t="s">
        <v>61</v>
      </c>
      <c r="E32" t="s">
        <v>14</v>
      </c>
      <c r="F32" t="s">
        <v>43</v>
      </c>
      <c r="G32" t="s">
        <v>11</v>
      </c>
      <c r="H32" s="25">
        <f>_xlfn.IFS(F32="STAR Kids",INDEX('ATLIS Percentages'!D:D,MATCH($G:$G&amp;" "&amp;$E:$E,'ATLIS Percentages'!$A:$A,0)),
F32="STAR+PLUS",INDEX('ATLIS Percentages'!E:E,MATCH($G:$G&amp;" "&amp;$E:$E,'ATLIS Percentages'!$A:$A,0)),
F32="STAR",INDEX('ATLIS Percentages'!F:F,MATCH($G:$G&amp;" "&amp;$E:$E,'ATLIS Percentages'!$A:$A,0)))</f>
        <v>2.43610288038448E-2</v>
      </c>
      <c r="I32" s="34">
        <f t="shared" si="0"/>
        <v>5078598.5999999996</v>
      </c>
      <c r="J32" s="48">
        <f t="shared" si="1"/>
        <v>2193406.11</v>
      </c>
    </row>
    <row r="33" spans="1:10">
      <c r="A33" s="30" t="s">
        <v>63</v>
      </c>
      <c r="B33" t="s">
        <v>44</v>
      </c>
      <c r="C33" s="2">
        <v>34979333.78586366</v>
      </c>
      <c r="D33" t="s">
        <v>44</v>
      </c>
      <c r="E33" t="s">
        <v>14</v>
      </c>
      <c r="F33" t="s">
        <v>38</v>
      </c>
      <c r="G33" t="s">
        <v>11</v>
      </c>
      <c r="H33" s="25">
        <f>_xlfn.IFS(F33="STAR Kids",INDEX('ATLIS Percentages'!D:D,MATCH($G:$G&amp;" "&amp;$E:$E,'ATLIS Percentages'!$A:$A,0)),
F33="STAR+PLUS",INDEX('ATLIS Percentages'!E:E,MATCH($G:$G&amp;" "&amp;$E:$E,'ATLIS Percentages'!$A:$A,0)),
F33="STAR",INDEX('ATLIS Percentages'!F:F,MATCH($G:$G&amp;" "&amp;$E:$E,'ATLIS Percentages'!$A:$A,0)))</f>
        <v>0</v>
      </c>
      <c r="I33" s="34">
        <f t="shared" si="0"/>
        <v>0</v>
      </c>
      <c r="J33" s="48">
        <f t="shared" si="1"/>
        <v>0</v>
      </c>
    </row>
    <row r="34" spans="1:10">
      <c r="A34" s="30" t="s">
        <v>64</v>
      </c>
      <c r="B34" t="s">
        <v>44</v>
      </c>
      <c r="C34" s="2">
        <v>234411088.01094651</v>
      </c>
      <c r="D34" t="s">
        <v>44</v>
      </c>
      <c r="E34" t="s">
        <v>65</v>
      </c>
      <c r="F34" t="s">
        <v>43</v>
      </c>
      <c r="G34" t="s">
        <v>11</v>
      </c>
      <c r="H34" s="25">
        <f>_xlfn.IFS(F34="STAR Kids",INDEX('ATLIS Percentages'!D:D,MATCH($G:$G&amp;" "&amp;$E:$E,'ATLIS Percentages'!$A:$A,0)),
F34="STAR+PLUS",INDEX('ATLIS Percentages'!E:E,MATCH($G:$G&amp;" "&amp;$E:$E,'ATLIS Percentages'!$A:$A,0)),
F34="STAR",INDEX('ATLIS Percentages'!F:F,MATCH($G:$G&amp;" "&amp;$E:$E,'ATLIS Percentages'!$A:$A,0)))</f>
        <v>2.43610288038448E-2</v>
      </c>
      <c r="I34" s="34">
        <f t="shared" si="0"/>
        <v>5710495.2699999996</v>
      </c>
      <c r="J34" s="48">
        <f t="shared" si="1"/>
        <v>2466317.2200000002</v>
      </c>
    </row>
    <row r="35" spans="1:10">
      <c r="A35" s="30">
        <v>72</v>
      </c>
      <c r="B35" t="s">
        <v>66</v>
      </c>
      <c r="C35" s="2">
        <v>565038535.53860629</v>
      </c>
      <c r="D35" t="s">
        <v>66</v>
      </c>
      <c r="E35" t="s">
        <v>14</v>
      </c>
      <c r="F35" t="s">
        <v>38</v>
      </c>
      <c r="G35" t="s">
        <v>11</v>
      </c>
      <c r="H35" s="25">
        <f>_xlfn.IFS(F35="STAR Kids",INDEX('ATLIS Percentages'!D:D,MATCH($G:$G&amp;" "&amp;$E:$E,'ATLIS Percentages'!$A:$A,0)),
F35="STAR+PLUS",INDEX('ATLIS Percentages'!E:E,MATCH($G:$G&amp;" "&amp;$E:$E,'ATLIS Percentages'!$A:$A,0)),
F35="STAR",INDEX('ATLIS Percentages'!F:F,MATCH($G:$G&amp;" "&amp;$E:$E,'ATLIS Percentages'!$A:$A,0)))</f>
        <v>0</v>
      </c>
      <c r="I35" s="34">
        <f t="shared" si="0"/>
        <v>0</v>
      </c>
      <c r="J35" s="48">
        <f t="shared" si="1"/>
        <v>0</v>
      </c>
    </row>
    <row r="36" spans="1:10">
      <c r="A36" s="30" t="s">
        <v>67</v>
      </c>
      <c r="B36" t="s">
        <v>66</v>
      </c>
      <c r="C36" s="2">
        <v>287970493.5997591</v>
      </c>
      <c r="D36" t="s">
        <v>66</v>
      </c>
      <c r="E36" t="s">
        <v>14</v>
      </c>
      <c r="F36" t="s">
        <v>41</v>
      </c>
      <c r="G36" t="s">
        <v>11</v>
      </c>
      <c r="H36" s="25">
        <f>_xlfn.IFS(F36="STAR Kids",INDEX('ATLIS Percentages'!D:D,MATCH($G:$G&amp;" "&amp;$E:$E,'ATLIS Percentages'!$A:$A,0)),
F36="STAR+PLUS",INDEX('ATLIS Percentages'!E:E,MATCH($G:$G&amp;" "&amp;$E:$E,'ATLIS Percentages'!$A:$A,0)),
F36="STAR",INDEX('ATLIS Percentages'!F:F,MATCH($G:$G&amp;" "&amp;$E:$E,'ATLIS Percentages'!$A:$A,0)))</f>
        <v>0</v>
      </c>
      <c r="I36" s="34">
        <f t="shared" si="0"/>
        <v>0</v>
      </c>
      <c r="J36" s="48">
        <f t="shared" si="1"/>
        <v>0</v>
      </c>
    </row>
    <row r="37" spans="1:10">
      <c r="A37" s="30" t="s">
        <v>68</v>
      </c>
      <c r="B37" t="s">
        <v>48</v>
      </c>
      <c r="C37" s="2">
        <v>219748384.20860082</v>
      </c>
      <c r="D37" t="s">
        <v>48</v>
      </c>
      <c r="E37" t="s">
        <v>65</v>
      </c>
      <c r="F37" t="s">
        <v>38</v>
      </c>
      <c r="G37" t="s">
        <v>11</v>
      </c>
      <c r="H37" s="25">
        <f>_xlfn.IFS(F37="STAR Kids",INDEX('ATLIS Percentages'!D:D,MATCH($G:$G&amp;" "&amp;$E:$E,'ATLIS Percentages'!$A:$A,0)),
F37="STAR+PLUS",INDEX('ATLIS Percentages'!E:E,MATCH($G:$G&amp;" "&amp;$E:$E,'ATLIS Percentages'!$A:$A,0)),
F37="STAR",INDEX('ATLIS Percentages'!F:F,MATCH($G:$G&amp;" "&amp;$E:$E,'ATLIS Percentages'!$A:$A,0)))</f>
        <v>0</v>
      </c>
      <c r="I37" s="34">
        <f t="shared" si="0"/>
        <v>0</v>
      </c>
      <c r="J37" s="48">
        <f t="shared" si="1"/>
        <v>0</v>
      </c>
    </row>
    <row r="38" spans="1:10">
      <c r="A38" s="30" t="s">
        <v>69</v>
      </c>
      <c r="B38" t="s">
        <v>48</v>
      </c>
      <c r="C38" s="2">
        <v>699614060.00816584</v>
      </c>
      <c r="D38" t="s">
        <v>48</v>
      </c>
      <c r="E38" t="s">
        <v>14</v>
      </c>
      <c r="F38" t="s">
        <v>43</v>
      </c>
      <c r="G38" t="s">
        <v>11</v>
      </c>
      <c r="H38" s="25">
        <f>_xlfn.IFS(F38="STAR Kids",INDEX('ATLIS Percentages'!D:D,MATCH($G:$G&amp;" "&amp;$E:$E,'ATLIS Percentages'!$A:$A,0)),
F38="STAR+PLUS",INDEX('ATLIS Percentages'!E:E,MATCH($G:$G&amp;" "&amp;$E:$E,'ATLIS Percentages'!$A:$A,0)),
F38="STAR",INDEX('ATLIS Percentages'!F:F,MATCH($G:$G&amp;" "&amp;$E:$E,'ATLIS Percentages'!$A:$A,0)))</f>
        <v>2.43610288038448E-2</v>
      </c>
      <c r="I38" s="34">
        <f t="shared" si="0"/>
        <v>17043318.27</v>
      </c>
      <c r="J38" s="48">
        <f t="shared" si="1"/>
        <v>7360872.8099999996</v>
      </c>
    </row>
    <row r="39" spans="1:10">
      <c r="A39" s="30" t="s">
        <v>70</v>
      </c>
      <c r="B39" t="s">
        <v>48</v>
      </c>
      <c r="C39" s="2">
        <v>112918459.64081107</v>
      </c>
      <c r="D39" t="s">
        <v>48</v>
      </c>
      <c r="E39" t="s">
        <v>14</v>
      </c>
      <c r="F39" t="s">
        <v>41</v>
      </c>
      <c r="G39" t="s">
        <v>11</v>
      </c>
      <c r="H39" s="25">
        <f>_xlfn.IFS(F39="STAR Kids",INDEX('ATLIS Percentages'!D:D,MATCH($G:$G&amp;" "&amp;$E:$E,'ATLIS Percentages'!$A:$A,0)),
F39="STAR+PLUS",INDEX('ATLIS Percentages'!E:E,MATCH($G:$G&amp;" "&amp;$E:$E,'ATLIS Percentages'!$A:$A,0)),
F39="STAR",INDEX('ATLIS Percentages'!F:F,MATCH($G:$G&amp;" "&amp;$E:$E,'ATLIS Percentages'!$A:$A,0)))</f>
        <v>0</v>
      </c>
      <c r="I39" s="34">
        <f t="shared" si="0"/>
        <v>0</v>
      </c>
      <c r="J39" s="48">
        <f t="shared" si="1"/>
        <v>0</v>
      </c>
    </row>
    <row r="40" spans="1:10">
      <c r="A40" s="30">
        <v>71</v>
      </c>
      <c r="B40" t="s">
        <v>49</v>
      </c>
      <c r="C40" s="2">
        <v>108907873.9828074</v>
      </c>
      <c r="D40" t="s">
        <v>49</v>
      </c>
      <c r="E40" t="s">
        <v>14</v>
      </c>
      <c r="F40" t="s">
        <v>38</v>
      </c>
      <c r="G40" t="s">
        <v>11</v>
      </c>
      <c r="H40" s="25">
        <f>_xlfn.IFS(F40="STAR Kids",INDEX('ATLIS Percentages'!D:D,MATCH($G:$G&amp;" "&amp;$E:$E,'ATLIS Percentages'!$A:$A,0)),
F40="STAR+PLUS",INDEX('ATLIS Percentages'!E:E,MATCH($G:$G&amp;" "&amp;$E:$E,'ATLIS Percentages'!$A:$A,0)),
F40="STAR",INDEX('ATLIS Percentages'!F:F,MATCH($G:$G&amp;" "&amp;$E:$E,'ATLIS Percentages'!$A:$A,0)))</f>
        <v>0</v>
      </c>
      <c r="I40" s="34">
        <f t="shared" si="0"/>
        <v>0</v>
      </c>
      <c r="J40" s="48">
        <f t="shared" si="1"/>
        <v>0</v>
      </c>
    </row>
    <row r="41" spans="1:10">
      <c r="A41" s="30" t="s">
        <v>71</v>
      </c>
      <c r="B41" t="s">
        <v>49</v>
      </c>
      <c r="C41" s="2">
        <v>0</v>
      </c>
      <c r="D41" t="s">
        <v>49</v>
      </c>
      <c r="E41" t="s">
        <v>14</v>
      </c>
      <c r="F41" t="s">
        <v>43</v>
      </c>
      <c r="G41" t="s">
        <v>11</v>
      </c>
      <c r="H41" s="25">
        <f>_xlfn.IFS(F41="STAR Kids",INDEX('ATLIS Percentages'!D:D,MATCH($G:$G&amp;" "&amp;$E:$E,'ATLIS Percentages'!$A:$A,0)),
F41="STAR+PLUS",INDEX('ATLIS Percentages'!E:E,MATCH($G:$G&amp;" "&amp;$E:$E,'ATLIS Percentages'!$A:$A,0)),
F41="STAR",INDEX('ATLIS Percentages'!F:F,MATCH($G:$G&amp;" "&amp;$E:$E,'ATLIS Percentages'!$A:$A,0)))</f>
        <v>2.43610288038448E-2</v>
      </c>
      <c r="I41" s="34">
        <f t="shared" si="0"/>
        <v>0</v>
      </c>
      <c r="J41" s="48">
        <f t="shared" si="1"/>
        <v>0</v>
      </c>
    </row>
    <row r="42" spans="1:10">
      <c r="A42" s="30" t="s">
        <v>72</v>
      </c>
      <c r="B42" t="s">
        <v>49</v>
      </c>
      <c r="C42" s="2">
        <v>58676563.228098676</v>
      </c>
      <c r="D42" t="s">
        <v>49</v>
      </c>
      <c r="E42" t="s">
        <v>14</v>
      </c>
      <c r="F42" t="s">
        <v>41</v>
      </c>
      <c r="G42" t="s">
        <v>11</v>
      </c>
      <c r="H42" s="25">
        <f>_xlfn.IFS(F42="STAR Kids",INDEX('ATLIS Percentages'!D:D,MATCH($G:$G&amp;" "&amp;$E:$E,'ATLIS Percentages'!$A:$A,0)),
F42="STAR+PLUS",INDEX('ATLIS Percentages'!E:E,MATCH($G:$G&amp;" "&amp;$E:$E,'ATLIS Percentages'!$A:$A,0)),
F42="STAR",INDEX('ATLIS Percentages'!F:F,MATCH($G:$G&amp;" "&amp;$E:$E,'ATLIS Percentages'!$A:$A,0)))</f>
        <v>0</v>
      </c>
      <c r="I42" s="34">
        <f t="shared" si="0"/>
        <v>0</v>
      </c>
      <c r="J42" s="48">
        <f t="shared" si="1"/>
        <v>0</v>
      </c>
    </row>
    <row r="43" spans="1:10">
      <c r="A43" s="30" t="s">
        <v>73</v>
      </c>
      <c r="B43" t="s">
        <v>74</v>
      </c>
      <c r="C43" s="2">
        <v>195738683.27545452</v>
      </c>
      <c r="D43" t="s">
        <v>74</v>
      </c>
      <c r="E43" t="s">
        <v>15</v>
      </c>
      <c r="F43" t="s">
        <v>38</v>
      </c>
      <c r="G43" t="s">
        <v>11</v>
      </c>
      <c r="H43" s="25">
        <f>_xlfn.IFS(F43="STAR Kids",INDEX('ATLIS Percentages'!D:D,MATCH($G:$G&amp;" "&amp;$E:$E,'ATLIS Percentages'!$A:$A,0)),
F43="STAR+PLUS",INDEX('ATLIS Percentages'!E:E,MATCH($G:$G&amp;" "&amp;$E:$E,'ATLIS Percentages'!$A:$A,0)),
F43="STAR",INDEX('ATLIS Percentages'!F:F,MATCH($G:$G&amp;" "&amp;$E:$E,'ATLIS Percentages'!$A:$A,0)))</f>
        <v>0</v>
      </c>
      <c r="I43" s="34">
        <f t="shared" si="0"/>
        <v>0</v>
      </c>
      <c r="J43" s="48">
        <f t="shared" si="1"/>
        <v>0</v>
      </c>
    </row>
    <row r="44" spans="1:10">
      <c r="A44" s="30" t="s">
        <v>75</v>
      </c>
      <c r="B44" t="s">
        <v>74</v>
      </c>
      <c r="C44" s="2">
        <v>67067922.823999077</v>
      </c>
      <c r="D44" t="s">
        <v>74</v>
      </c>
      <c r="E44" t="s">
        <v>15</v>
      </c>
      <c r="F44" t="s">
        <v>41</v>
      </c>
      <c r="G44" t="s">
        <v>11</v>
      </c>
      <c r="H44" s="25">
        <f>_xlfn.IFS(F44="STAR Kids",INDEX('ATLIS Percentages'!D:D,MATCH($G:$G&amp;" "&amp;$E:$E,'ATLIS Percentages'!$A:$A,0)),
F44="STAR+PLUS",INDEX('ATLIS Percentages'!E:E,MATCH($G:$G&amp;" "&amp;$E:$E,'ATLIS Percentages'!$A:$A,0)),
F44="STAR",INDEX('ATLIS Percentages'!F:F,MATCH($G:$G&amp;" "&amp;$E:$E,'ATLIS Percentages'!$A:$A,0)))</f>
        <v>0</v>
      </c>
      <c r="I44" s="34">
        <f t="shared" si="0"/>
        <v>0</v>
      </c>
      <c r="J44" s="48">
        <f t="shared" si="1"/>
        <v>0</v>
      </c>
    </row>
    <row r="45" spans="1:10">
      <c r="A45" s="30" t="s">
        <v>76</v>
      </c>
      <c r="B45" t="s">
        <v>44</v>
      </c>
      <c r="C45" s="2">
        <v>60188202.960852161</v>
      </c>
      <c r="D45" t="s">
        <v>44</v>
      </c>
      <c r="E45" t="s">
        <v>15</v>
      </c>
      <c r="F45" t="s">
        <v>38</v>
      </c>
      <c r="G45" t="s">
        <v>11</v>
      </c>
      <c r="H45" s="25">
        <f>_xlfn.IFS(F45="STAR Kids",INDEX('ATLIS Percentages'!D:D,MATCH($G:$G&amp;" "&amp;$E:$E,'ATLIS Percentages'!$A:$A,0)),
F45="STAR+PLUS",INDEX('ATLIS Percentages'!E:E,MATCH($G:$G&amp;" "&amp;$E:$E,'ATLIS Percentages'!$A:$A,0)),
F45="STAR",INDEX('ATLIS Percentages'!F:F,MATCH($G:$G&amp;" "&amp;$E:$E,'ATLIS Percentages'!$A:$A,0)))</f>
        <v>0</v>
      </c>
      <c r="I45" s="34">
        <f t="shared" si="0"/>
        <v>0</v>
      </c>
      <c r="J45" s="48">
        <f t="shared" si="1"/>
        <v>0</v>
      </c>
    </row>
    <row r="46" spans="1:10">
      <c r="A46" s="30" t="s">
        <v>77</v>
      </c>
      <c r="B46" t="s">
        <v>44</v>
      </c>
      <c r="C46" s="2">
        <v>370904938.38358426</v>
      </c>
      <c r="D46" t="s">
        <v>44</v>
      </c>
      <c r="E46" t="s">
        <v>15</v>
      </c>
      <c r="F46" t="s">
        <v>43</v>
      </c>
      <c r="G46" t="s">
        <v>11</v>
      </c>
      <c r="H46" s="25">
        <f>_xlfn.IFS(F46="STAR Kids",INDEX('ATLIS Percentages'!D:D,MATCH($G:$G&amp;" "&amp;$E:$E,'ATLIS Percentages'!$A:$A,0)),
F46="STAR+PLUS",INDEX('ATLIS Percentages'!E:E,MATCH($G:$G&amp;" "&amp;$E:$E,'ATLIS Percentages'!$A:$A,0)),
F46="STAR",INDEX('ATLIS Percentages'!F:F,MATCH($G:$G&amp;" "&amp;$E:$E,'ATLIS Percentages'!$A:$A,0)))</f>
        <v>2.8141104088843859E-2</v>
      </c>
      <c r="I46" s="34">
        <f t="shared" si="0"/>
        <v>10437674.48</v>
      </c>
      <c r="J46" s="48">
        <f t="shared" si="1"/>
        <v>4507948.1100000003</v>
      </c>
    </row>
    <row r="47" spans="1:10">
      <c r="A47" s="30" t="s">
        <v>78</v>
      </c>
      <c r="B47" t="s">
        <v>45</v>
      </c>
      <c r="C47" s="2">
        <v>258174022.02956432</v>
      </c>
      <c r="D47" t="s">
        <v>45</v>
      </c>
      <c r="E47" t="s">
        <v>15</v>
      </c>
      <c r="F47" t="s">
        <v>38</v>
      </c>
      <c r="G47" t="s">
        <v>11</v>
      </c>
      <c r="H47" s="25">
        <f>_xlfn.IFS(F47="STAR Kids",INDEX('ATLIS Percentages'!D:D,MATCH($G:$G&amp;" "&amp;$E:$E,'ATLIS Percentages'!$A:$A,0)),
F47="STAR+PLUS",INDEX('ATLIS Percentages'!E:E,MATCH($G:$G&amp;" "&amp;$E:$E,'ATLIS Percentages'!$A:$A,0)),
F47="STAR",INDEX('ATLIS Percentages'!F:F,MATCH($G:$G&amp;" "&amp;$E:$E,'ATLIS Percentages'!$A:$A,0)))</f>
        <v>0</v>
      </c>
      <c r="I47" s="34">
        <f t="shared" si="0"/>
        <v>0</v>
      </c>
      <c r="J47" s="48">
        <f t="shared" si="1"/>
        <v>0</v>
      </c>
    </row>
    <row r="48" spans="1:10">
      <c r="A48" s="30" t="s">
        <v>79</v>
      </c>
      <c r="B48" t="s">
        <v>45</v>
      </c>
      <c r="C48" s="2">
        <v>495822746.04176861</v>
      </c>
      <c r="D48" t="s">
        <v>45</v>
      </c>
      <c r="E48" t="s">
        <v>15</v>
      </c>
      <c r="F48" t="s">
        <v>43</v>
      </c>
      <c r="G48" t="s">
        <v>11</v>
      </c>
      <c r="H48" s="25">
        <f>_xlfn.IFS(F48="STAR Kids",INDEX('ATLIS Percentages'!D:D,MATCH($G:$G&amp;" "&amp;$E:$E,'ATLIS Percentages'!$A:$A,0)),
F48="STAR+PLUS",INDEX('ATLIS Percentages'!E:E,MATCH($G:$G&amp;" "&amp;$E:$E,'ATLIS Percentages'!$A:$A,0)),
F48="STAR",INDEX('ATLIS Percentages'!F:F,MATCH($G:$G&amp;" "&amp;$E:$E,'ATLIS Percentages'!$A:$A,0)))</f>
        <v>2.8141104088843859E-2</v>
      </c>
      <c r="I48" s="34">
        <f t="shared" si="0"/>
        <v>13952999.51</v>
      </c>
      <c r="J48" s="48">
        <f t="shared" si="1"/>
        <v>6026188.8600000003</v>
      </c>
    </row>
    <row r="49" spans="1:10">
      <c r="A49" s="30" t="s">
        <v>80</v>
      </c>
      <c r="B49" t="s">
        <v>45</v>
      </c>
      <c r="C49" s="2">
        <v>126262473.03774117</v>
      </c>
      <c r="D49" t="s">
        <v>45</v>
      </c>
      <c r="E49" t="s">
        <v>15</v>
      </c>
      <c r="F49" t="s">
        <v>41</v>
      </c>
      <c r="G49" t="s">
        <v>11</v>
      </c>
      <c r="H49" s="25">
        <f>_xlfn.IFS(F49="STAR Kids",INDEX('ATLIS Percentages'!D:D,MATCH($G:$G&amp;" "&amp;$E:$E,'ATLIS Percentages'!$A:$A,0)),
F49="STAR+PLUS",INDEX('ATLIS Percentages'!E:E,MATCH($G:$G&amp;" "&amp;$E:$E,'ATLIS Percentages'!$A:$A,0)),
F49="STAR",INDEX('ATLIS Percentages'!F:F,MATCH($G:$G&amp;" "&amp;$E:$E,'ATLIS Percentages'!$A:$A,0)))</f>
        <v>0</v>
      </c>
      <c r="I49" s="34">
        <f t="shared" si="0"/>
        <v>0</v>
      </c>
      <c r="J49" s="48">
        <f t="shared" si="1"/>
        <v>0</v>
      </c>
    </row>
    <row r="50" spans="1:10">
      <c r="A50" s="30" t="s">
        <v>81</v>
      </c>
      <c r="B50" t="s">
        <v>48</v>
      </c>
      <c r="C50" s="2">
        <v>70292661.134165034</v>
      </c>
      <c r="D50" t="s">
        <v>48</v>
      </c>
      <c r="E50" t="s">
        <v>15</v>
      </c>
      <c r="F50" t="s">
        <v>38</v>
      </c>
      <c r="G50" t="s">
        <v>11</v>
      </c>
      <c r="H50" s="25">
        <f>_xlfn.IFS(F50="STAR Kids",INDEX('ATLIS Percentages'!D:D,MATCH($G:$G&amp;" "&amp;$E:$E,'ATLIS Percentages'!$A:$A,0)),
F50="STAR+PLUS",INDEX('ATLIS Percentages'!E:E,MATCH($G:$G&amp;" "&amp;$E:$E,'ATLIS Percentages'!$A:$A,0)),
F50="STAR",INDEX('ATLIS Percentages'!F:F,MATCH($G:$G&amp;" "&amp;$E:$E,'ATLIS Percentages'!$A:$A,0)))</f>
        <v>0</v>
      </c>
      <c r="I50" s="34">
        <f t="shared" si="0"/>
        <v>0</v>
      </c>
      <c r="J50" s="48">
        <f t="shared" si="1"/>
        <v>0</v>
      </c>
    </row>
    <row r="51" spans="1:10">
      <c r="A51" s="30" t="s">
        <v>82</v>
      </c>
      <c r="B51" t="s">
        <v>48</v>
      </c>
      <c r="C51" s="2">
        <v>48732335.424224176</v>
      </c>
      <c r="D51" t="s">
        <v>48</v>
      </c>
      <c r="E51" t="s">
        <v>15</v>
      </c>
      <c r="F51" t="s">
        <v>41</v>
      </c>
      <c r="G51" t="s">
        <v>11</v>
      </c>
      <c r="H51" s="25">
        <f>_xlfn.IFS(F51="STAR Kids",INDEX('ATLIS Percentages'!D:D,MATCH($G:$G&amp;" "&amp;$E:$E,'ATLIS Percentages'!$A:$A,0)),
F51="STAR+PLUS",INDEX('ATLIS Percentages'!E:E,MATCH($G:$G&amp;" "&amp;$E:$E,'ATLIS Percentages'!$A:$A,0)),
F51="STAR",INDEX('ATLIS Percentages'!F:F,MATCH($G:$G&amp;" "&amp;$E:$E,'ATLIS Percentages'!$A:$A,0)))</f>
        <v>0</v>
      </c>
      <c r="I51" s="34">
        <f t="shared" si="0"/>
        <v>0</v>
      </c>
      <c r="J51" s="48">
        <f t="shared" si="1"/>
        <v>0</v>
      </c>
    </row>
    <row r="52" spans="1:10">
      <c r="A52" s="30" t="s">
        <v>83</v>
      </c>
      <c r="B52" t="s">
        <v>48</v>
      </c>
      <c r="C52" s="2">
        <v>16104379.646573782</v>
      </c>
      <c r="D52" t="s">
        <v>48</v>
      </c>
      <c r="E52" t="s">
        <v>15</v>
      </c>
      <c r="F52" t="s">
        <v>43</v>
      </c>
      <c r="G52" t="s">
        <v>11</v>
      </c>
      <c r="H52" s="25">
        <f>_xlfn.IFS(F52="STAR Kids",INDEX('ATLIS Percentages'!D:D,MATCH($G:$G&amp;" "&amp;$E:$E,'ATLIS Percentages'!$A:$A,0)),
F52="STAR+PLUS",INDEX('ATLIS Percentages'!E:E,MATCH($G:$G&amp;" "&amp;$E:$E,'ATLIS Percentages'!$A:$A,0)),
F52="STAR",INDEX('ATLIS Percentages'!F:F,MATCH($G:$G&amp;" "&amp;$E:$E,'ATLIS Percentages'!$A:$A,0)))</f>
        <v>2.8141104088843859E-2</v>
      </c>
      <c r="I52" s="34">
        <f t="shared" si="0"/>
        <v>453195.02</v>
      </c>
      <c r="J52" s="48">
        <f t="shared" si="1"/>
        <v>195731.3</v>
      </c>
    </row>
    <row r="53" spans="1:10">
      <c r="A53" s="30" t="s">
        <v>84</v>
      </c>
      <c r="B53" t="s">
        <v>66</v>
      </c>
      <c r="C53" s="2">
        <v>31700974.270557612</v>
      </c>
      <c r="D53" t="s">
        <v>66</v>
      </c>
      <c r="E53" t="s">
        <v>16</v>
      </c>
      <c r="F53" t="s">
        <v>41</v>
      </c>
      <c r="G53" t="s">
        <v>11</v>
      </c>
      <c r="H53" s="25">
        <f>_xlfn.IFS(F53="STAR Kids",INDEX('ATLIS Percentages'!D:D,MATCH($G:$G&amp;" "&amp;$E:$E,'ATLIS Percentages'!$A:$A,0)),
F53="STAR+PLUS",INDEX('ATLIS Percentages'!E:E,MATCH($G:$G&amp;" "&amp;$E:$E,'ATLIS Percentages'!$A:$A,0)),
F53="STAR",INDEX('ATLIS Percentages'!F:F,MATCH($G:$G&amp;" "&amp;$E:$E,'ATLIS Percentages'!$A:$A,0)))</f>
        <v>0</v>
      </c>
      <c r="I53" s="34">
        <f t="shared" si="0"/>
        <v>0</v>
      </c>
      <c r="J53" s="48">
        <f t="shared" si="1"/>
        <v>0</v>
      </c>
    </row>
    <row r="54" spans="1:10">
      <c r="A54" s="30" t="s">
        <v>85</v>
      </c>
      <c r="B54" t="s">
        <v>48</v>
      </c>
      <c r="C54" s="2">
        <v>0</v>
      </c>
      <c r="D54" t="s">
        <v>48</v>
      </c>
      <c r="E54" t="s">
        <v>16</v>
      </c>
      <c r="F54" t="s">
        <v>43</v>
      </c>
      <c r="G54" t="s">
        <v>11</v>
      </c>
      <c r="H54" s="25">
        <f>_xlfn.IFS(F54="STAR Kids",INDEX('ATLIS Percentages'!D:D,MATCH($G:$G&amp;" "&amp;$E:$E,'ATLIS Percentages'!$A:$A,0)),
F54="STAR+PLUS",INDEX('ATLIS Percentages'!E:E,MATCH($G:$G&amp;" "&amp;$E:$E,'ATLIS Percentages'!$A:$A,0)),
F54="STAR",INDEX('ATLIS Percentages'!F:F,MATCH($G:$G&amp;" "&amp;$E:$E,'ATLIS Percentages'!$A:$A,0)))</f>
        <v>4.2858443876116689E-2</v>
      </c>
      <c r="I54" s="34">
        <f t="shared" si="0"/>
        <v>0</v>
      </c>
      <c r="J54" s="48">
        <f t="shared" si="1"/>
        <v>0</v>
      </c>
    </row>
    <row r="55" spans="1:10">
      <c r="A55" s="30" t="s">
        <v>86</v>
      </c>
      <c r="B55" t="s">
        <v>48</v>
      </c>
      <c r="C55" s="2">
        <v>18132133.832019776</v>
      </c>
      <c r="D55" t="s">
        <v>48</v>
      </c>
      <c r="E55" t="s">
        <v>16</v>
      </c>
      <c r="F55" t="s">
        <v>41</v>
      </c>
      <c r="G55" t="s">
        <v>11</v>
      </c>
      <c r="H55" s="25">
        <f>_xlfn.IFS(F55="STAR Kids",INDEX('ATLIS Percentages'!D:D,MATCH($G:$G&amp;" "&amp;$E:$E,'ATLIS Percentages'!$A:$A,0)),
F55="STAR+PLUS",INDEX('ATLIS Percentages'!E:E,MATCH($G:$G&amp;" "&amp;$E:$E,'ATLIS Percentages'!$A:$A,0)),
F55="STAR",INDEX('ATLIS Percentages'!F:F,MATCH($G:$G&amp;" "&amp;$E:$E,'ATLIS Percentages'!$A:$A,0)))</f>
        <v>0</v>
      </c>
      <c r="I55" s="34">
        <f t="shared" si="0"/>
        <v>0</v>
      </c>
      <c r="J55" s="48">
        <f t="shared" si="1"/>
        <v>0</v>
      </c>
    </row>
    <row r="56" spans="1:10">
      <c r="A56" s="30" t="s">
        <v>87</v>
      </c>
      <c r="B56" t="s">
        <v>61</v>
      </c>
      <c r="C56" s="2">
        <v>32911726.805376306</v>
      </c>
      <c r="D56" t="s">
        <v>61</v>
      </c>
      <c r="E56" t="s">
        <v>16</v>
      </c>
      <c r="F56" t="s">
        <v>38</v>
      </c>
      <c r="G56" t="s">
        <v>11</v>
      </c>
      <c r="H56" s="25">
        <f>_xlfn.IFS(F56="STAR Kids",INDEX('ATLIS Percentages'!D:D,MATCH($G:$G&amp;" "&amp;$E:$E,'ATLIS Percentages'!$A:$A,0)),
F56="STAR+PLUS",INDEX('ATLIS Percentages'!E:E,MATCH($G:$G&amp;" "&amp;$E:$E,'ATLIS Percentages'!$A:$A,0)),
F56="STAR",INDEX('ATLIS Percentages'!F:F,MATCH($G:$G&amp;" "&amp;$E:$E,'ATLIS Percentages'!$A:$A,0)))</f>
        <v>0</v>
      </c>
      <c r="I56" s="34">
        <f t="shared" si="0"/>
        <v>0</v>
      </c>
      <c r="J56" s="48">
        <f t="shared" si="1"/>
        <v>0</v>
      </c>
    </row>
    <row r="57" spans="1:10">
      <c r="A57" s="30" t="s">
        <v>88</v>
      </c>
      <c r="B57" t="s">
        <v>44</v>
      </c>
      <c r="C57" s="2">
        <v>6528061.4547503106</v>
      </c>
      <c r="D57" t="s">
        <v>44</v>
      </c>
      <c r="E57" t="s">
        <v>16</v>
      </c>
      <c r="F57" t="s">
        <v>38</v>
      </c>
      <c r="G57" t="s">
        <v>11</v>
      </c>
      <c r="H57" s="25">
        <f>_xlfn.IFS(F57="STAR Kids",INDEX('ATLIS Percentages'!D:D,MATCH($G:$G&amp;" "&amp;$E:$E,'ATLIS Percentages'!$A:$A,0)),
F57="STAR+PLUS",INDEX('ATLIS Percentages'!E:E,MATCH($G:$G&amp;" "&amp;$E:$E,'ATLIS Percentages'!$A:$A,0)),
F57="STAR",INDEX('ATLIS Percentages'!F:F,MATCH($G:$G&amp;" "&amp;$E:$E,'ATLIS Percentages'!$A:$A,0)))</f>
        <v>0</v>
      </c>
      <c r="I57" s="34">
        <f t="shared" si="0"/>
        <v>0</v>
      </c>
      <c r="J57" s="48">
        <f t="shared" si="1"/>
        <v>0</v>
      </c>
    </row>
    <row r="58" spans="1:10">
      <c r="A58" s="30" t="s">
        <v>89</v>
      </c>
      <c r="B58" t="s">
        <v>44</v>
      </c>
      <c r="C58" s="2">
        <v>85833470.857238904</v>
      </c>
      <c r="D58" t="s">
        <v>44</v>
      </c>
      <c r="E58" t="s">
        <v>16</v>
      </c>
      <c r="F58" t="s">
        <v>43</v>
      </c>
      <c r="G58" t="s">
        <v>11</v>
      </c>
      <c r="H58" s="25">
        <f>_xlfn.IFS(F58="STAR Kids",INDEX('ATLIS Percentages'!D:D,MATCH($G:$G&amp;" "&amp;$E:$E,'ATLIS Percentages'!$A:$A,0)),
F58="STAR+PLUS",INDEX('ATLIS Percentages'!E:E,MATCH($G:$G&amp;" "&amp;$E:$E,'ATLIS Percentages'!$A:$A,0)),
F58="STAR",INDEX('ATLIS Percentages'!F:F,MATCH($G:$G&amp;" "&amp;$E:$E,'ATLIS Percentages'!$A:$A,0)))</f>
        <v>4.2858443876116689E-2</v>
      </c>
      <c r="I58" s="34">
        <f t="shared" si="0"/>
        <v>3678688.99</v>
      </c>
      <c r="J58" s="48">
        <f t="shared" si="1"/>
        <v>1588796.35</v>
      </c>
    </row>
    <row r="59" spans="1:10">
      <c r="A59" s="30" t="s">
        <v>90</v>
      </c>
      <c r="B59" t="s">
        <v>66</v>
      </c>
      <c r="C59" s="2">
        <v>61141548.109293379</v>
      </c>
      <c r="D59" t="s">
        <v>66</v>
      </c>
      <c r="E59" t="s">
        <v>16</v>
      </c>
      <c r="F59" t="s">
        <v>38</v>
      </c>
      <c r="G59" t="s">
        <v>11</v>
      </c>
      <c r="H59" s="25">
        <f>_xlfn.IFS(F59="STAR Kids",INDEX('ATLIS Percentages'!D:D,MATCH($G:$G&amp;" "&amp;$E:$E,'ATLIS Percentages'!$A:$A,0)),
F59="STAR+PLUS",INDEX('ATLIS Percentages'!E:E,MATCH($G:$G&amp;" "&amp;$E:$E,'ATLIS Percentages'!$A:$A,0)),
F59="STAR",INDEX('ATLIS Percentages'!F:F,MATCH($G:$G&amp;" "&amp;$E:$E,'ATLIS Percentages'!$A:$A,0)))</f>
        <v>0</v>
      </c>
      <c r="I59" s="34">
        <f t="shared" si="0"/>
        <v>0</v>
      </c>
      <c r="J59" s="48">
        <f t="shared" si="1"/>
        <v>0</v>
      </c>
    </row>
    <row r="60" spans="1:10">
      <c r="A60" s="30" t="s">
        <v>91</v>
      </c>
      <c r="B60" t="s">
        <v>48</v>
      </c>
      <c r="C60" s="2">
        <v>37994638.417682275</v>
      </c>
      <c r="D60" t="s">
        <v>48</v>
      </c>
      <c r="E60" t="s">
        <v>16</v>
      </c>
      <c r="F60" t="s">
        <v>38</v>
      </c>
      <c r="G60" t="s">
        <v>11</v>
      </c>
      <c r="H60" s="25">
        <f>_xlfn.IFS(F60="STAR Kids",INDEX('ATLIS Percentages'!D:D,MATCH($G:$G&amp;" "&amp;$E:$E,'ATLIS Percentages'!$A:$A,0)),
F60="STAR+PLUS",INDEX('ATLIS Percentages'!E:E,MATCH($G:$G&amp;" "&amp;$E:$E,'ATLIS Percentages'!$A:$A,0)),
F60="STAR",INDEX('ATLIS Percentages'!F:F,MATCH($G:$G&amp;" "&amp;$E:$E,'ATLIS Percentages'!$A:$A,0)))</f>
        <v>0</v>
      </c>
      <c r="I60" s="34">
        <f t="shared" si="0"/>
        <v>0</v>
      </c>
      <c r="J60" s="48">
        <f t="shared" si="1"/>
        <v>0</v>
      </c>
    </row>
    <row r="61" spans="1:10">
      <c r="A61" s="30" t="s">
        <v>92</v>
      </c>
      <c r="B61" t="s">
        <v>49</v>
      </c>
      <c r="C61" s="2">
        <v>12393665.224928588</v>
      </c>
      <c r="D61" t="s">
        <v>49</v>
      </c>
      <c r="E61" t="s">
        <v>16</v>
      </c>
      <c r="F61" t="s">
        <v>38</v>
      </c>
      <c r="G61" t="s">
        <v>11</v>
      </c>
      <c r="H61" s="25">
        <f>_xlfn.IFS(F61="STAR Kids",INDEX('ATLIS Percentages'!D:D,MATCH($G:$G&amp;" "&amp;$E:$E,'ATLIS Percentages'!$A:$A,0)),
F61="STAR+PLUS",INDEX('ATLIS Percentages'!E:E,MATCH($G:$G&amp;" "&amp;$E:$E,'ATLIS Percentages'!$A:$A,0)),
F61="STAR",INDEX('ATLIS Percentages'!F:F,MATCH($G:$G&amp;" "&amp;$E:$E,'ATLIS Percentages'!$A:$A,0)))</f>
        <v>0</v>
      </c>
      <c r="I61" s="34">
        <f t="shared" si="0"/>
        <v>0</v>
      </c>
      <c r="J61" s="48">
        <f t="shared" si="1"/>
        <v>0</v>
      </c>
    </row>
    <row r="62" spans="1:10">
      <c r="A62" s="30" t="s">
        <v>93</v>
      </c>
      <c r="B62" t="s">
        <v>49</v>
      </c>
      <c r="C62" s="2">
        <v>87213744.688603953</v>
      </c>
      <c r="D62" t="s">
        <v>49</v>
      </c>
      <c r="E62" t="s">
        <v>16</v>
      </c>
      <c r="F62" t="s">
        <v>43</v>
      </c>
      <c r="G62" t="s">
        <v>11</v>
      </c>
      <c r="H62" s="25">
        <f>_xlfn.IFS(F62="STAR Kids",INDEX('ATLIS Percentages'!D:D,MATCH($G:$G&amp;" "&amp;$E:$E,'ATLIS Percentages'!$A:$A,0)),
F62="STAR+PLUS",INDEX('ATLIS Percentages'!E:E,MATCH($G:$G&amp;" "&amp;$E:$E,'ATLIS Percentages'!$A:$A,0)),
F62="STAR",INDEX('ATLIS Percentages'!F:F,MATCH($G:$G&amp;" "&amp;$E:$E,'ATLIS Percentages'!$A:$A,0)))</f>
        <v>4.2858443876116689E-2</v>
      </c>
      <c r="I62" s="34">
        <f t="shared" si="0"/>
        <v>3737845.38</v>
      </c>
      <c r="J62" s="48">
        <f t="shared" si="1"/>
        <v>1614345.52</v>
      </c>
    </row>
    <row r="63" spans="1:10">
      <c r="A63" s="30">
        <v>50</v>
      </c>
      <c r="B63" t="s">
        <v>94</v>
      </c>
      <c r="C63" s="2">
        <v>53842468.356058255</v>
      </c>
      <c r="D63" t="s">
        <v>94</v>
      </c>
      <c r="E63" t="s">
        <v>17</v>
      </c>
      <c r="F63" t="s">
        <v>38</v>
      </c>
      <c r="G63" t="s">
        <v>11</v>
      </c>
      <c r="H63" s="25">
        <f>_xlfn.IFS(F63="STAR Kids",INDEX('ATLIS Percentages'!D:D,MATCH($G:$G&amp;" "&amp;$E:$E,'ATLIS Percentages'!$A:$A,0)),
F63="STAR+PLUS",INDEX('ATLIS Percentages'!E:E,MATCH($G:$G&amp;" "&amp;$E:$E,'ATLIS Percentages'!$A:$A,0)),
F63="STAR",INDEX('ATLIS Percentages'!F:F,MATCH($G:$G&amp;" "&amp;$E:$E,'ATLIS Percentages'!$A:$A,0)))</f>
        <v>0</v>
      </c>
      <c r="I63" s="34">
        <f t="shared" si="0"/>
        <v>0</v>
      </c>
      <c r="J63" s="48">
        <f t="shared" si="1"/>
        <v>0</v>
      </c>
    </row>
    <row r="64" spans="1:10">
      <c r="A64" s="30">
        <v>52</v>
      </c>
      <c r="B64" t="s">
        <v>45</v>
      </c>
      <c r="C64" s="2">
        <v>52143172.797881037</v>
      </c>
      <c r="D64" t="s">
        <v>45</v>
      </c>
      <c r="E64" t="s">
        <v>17</v>
      </c>
      <c r="F64" t="s">
        <v>38</v>
      </c>
      <c r="G64" t="s">
        <v>11</v>
      </c>
      <c r="H64" s="25">
        <f>_xlfn.IFS(F64="STAR Kids",INDEX('ATLIS Percentages'!D:D,MATCH($G:$G&amp;" "&amp;$E:$E,'ATLIS Percentages'!$A:$A,0)),
F64="STAR+PLUS",INDEX('ATLIS Percentages'!E:E,MATCH($G:$G&amp;" "&amp;$E:$E,'ATLIS Percentages'!$A:$A,0)),
F64="STAR",INDEX('ATLIS Percentages'!F:F,MATCH($G:$G&amp;" "&amp;$E:$E,'ATLIS Percentages'!$A:$A,0)))</f>
        <v>0</v>
      </c>
      <c r="I64" s="34">
        <f t="shared" si="0"/>
        <v>0</v>
      </c>
      <c r="J64" s="48">
        <f t="shared" si="1"/>
        <v>0</v>
      </c>
    </row>
    <row r="65" spans="1:10">
      <c r="A65" s="30" t="s">
        <v>95</v>
      </c>
      <c r="B65" t="s">
        <v>45</v>
      </c>
      <c r="C65" s="2">
        <v>59928330.565520525</v>
      </c>
      <c r="D65" t="s">
        <v>45</v>
      </c>
      <c r="E65" t="s">
        <v>96</v>
      </c>
      <c r="F65" t="s">
        <v>43</v>
      </c>
      <c r="G65" t="s">
        <v>11</v>
      </c>
      <c r="H65" s="25">
        <f>_xlfn.IFS(F65="STAR Kids",INDEX('ATLIS Percentages'!D:D,MATCH($G:$G&amp;" "&amp;$E:$E,'ATLIS Percentages'!$A:$A,0)),
F65="STAR+PLUS",INDEX('ATLIS Percentages'!E:E,MATCH($G:$G&amp;" "&amp;$E:$E,'ATLIS Percentages'!$A:$A,0)),
F65="STAR",INDEX('ATLIS Percentages'!F:F,MATCH($G:$G&amp;" "&amp;$E:$E,'ATLIS Percentages'!$A:$A,0)))</f>
        <v>1.9217023546411249E-2</v>
      </c>
      <c r="I65" s="34">
        <f t="shared" si="0"/>
        <v>1151644.1399999999</v>
      </c>
      <c r="J65" s="48">
        <f t="shared" si="1"/>
        <v>497385.89</v>
      </c>
    </row>
    <row r="66" spans="1:10">
      <c r="A66" s="30" t="s">
        <v>97</v>
      </c>
      <c r="B66" t="s">
        <v>45</v>
      </c>
      <c r="C66" s="2">
        <v>20055868.51240075</v>
      </c>
      <c r="D66" t="s">
        <v>45</v>
      </c>
      <c r="E66" t="s">
        <v>17</v>
      </c>
      <c r="F66" t="s">
        <v>41</v>
      </c>
      <c r="G66" t="s">
        <v>11</v>
      </c>
      <c r="H66" s="25">
        <f>_xlfn.IFS(F66="STAR Kids",INDEX('ATLIS Percentages'!D:D,MATCH($G:$G&amp;" "&amp;$E:$E,'ATLIS Percentages'!$A:$A,0)),
F66="STAR+PLUS",INDEX('ATLIS Percentages'!E:E,MATCH($G:$G&amp;" "&amp;$E:$E,'ATLIS Percentages'!$A:$A,0)),
F66="STAR",INDEX('ATLIS Percentages'!F:F,MATCH($G:$G&amp;" "&amp;$E:$E,'ATLIS Percentages'!$A:$A,0)))</f>
        <v>0</v>
      </c>
      <c r="I66" s="34">
        <f t="shared" si="0"/>
        <v>0</v>
      </c>
      <c r="J66" s="48">
        <f t="shared" si="1"/>
        <v>0</v>
      </c>
    </row>
    <row r="67" spans="1:10">
      <c r="A67" s="30">
        <v>53</v>
      </c>
      <c r="B67" t="s">
        <v>49</v>
      </c>
      <c r="C67" s="2">
        <v>12641848.852092097</v>
      </c>
      <c r="D67" t="s">
        <v>49</v>
      </c>
      <c r="E67" t="s">
        <v>96</v>
      </c>
      <c r="F67" t="s">
        <v>38</v>
      </c>
      <c r="G67" t="s">
        <v>11</v>
      </c>
      <c r="H67" s="25">
        <f>_xlfn.IFS(F67="STAR Kids",INDEX('ATLIS Percentages'!D:D,MATCH($G:$G&amp;" "&amp;$E:$E,'ATLIS Percentages'!$A:$A,0)),
F67="STAR+PLUS",INDEX('ATLIS Percentages'!E:E,MATCH($G:$G&amp;" "&amp;$E:$E,'ATLIS Percentages'!$A:$A,0)),
F67="STAR",INDEX('ATLIS Percentages'!F:F,MATCH($G:$G&amp;" "&amp;$E:$E,'ATLIS Percentages'!$A:$A,0)))</f>
        <v>0</v>
      </c>
      <c r="I67" s="34">
        <f t="shared" si="0"/>
        <v>0</v>
      </c>
      <c r="J67" s="48">
        <f t="shared" si="1"/>
        <v>0</v>
      </c>
    </row>
    <row r="68" spans="1:10">
      <c r="A68" s="30" t="s">
        <v>98</v>
      </c>
      <c r="B68" t="s">
        <v>49</v>
      </c>
      <c r="C68" s="2">
        <v>51568463.422407225</v>
      </c>
      <c r="D68" t="s">
        <v>49</v>
      </c>
      <c r="E68" t="s">
        <v>96</v>
      </c>
      <c r="F68" t="s">
        <v>43</v>
      </c>
      <c r="G68" t="s">
        <v>11</v>
      </c>
      <c r="H68" s="25">
        <f>_xlfn.IFS(F68="STAR Kids",INDEX('ATLIS Percentages'!D:D,MATCH($G:$G&amp;" "&amp;$E:$E,'ATLIS Percentages'!$A:$A,0)),
F68="STAR+PLUS",INDEX('ATLIS Percentages'!E:E,MATCH($G:$G&amp;" "&amp;$E:$E,'ATLIS Percentages'!$A:$A,0)),
F68="STAR",INDEX('ATLIS Percentages'!F:F,MATCH($G:$G&amp;" "&amp;$E:$E,'ATLIS Percentages'!$A:$A,0)))</f>
        <v>1.9217023546411249E-2</v>
      </c>
      <c r="I68" s="34">
        <f t="shared" si="0"/>
        <v>990992.38</v>
      </c>
      <c r="J68" s="48">
        <f t="shared" si="1"/>
        <v>428001.68</v>
      </c>
    </row>
    <row r="69" spans="1:10">
      <c r="A69" s="30" t="s">
        <v>99</v>
      </c>
      <c r="B69" t="s">
        <v>49</v>
      </c>
      <c r="C69" s="2">
        <v>14611921.573287304</v>
      </c>
      <c r="D69" t="s">
        <v>49</v>
      </c>
      <c r="E69" t="s">
        <v>17</v>
      </c>
      <c r="F69" t="s">
        <v>41</v>
      </c>
      <c r="G69" t="s">
        <v>11</v>
      </c>
      <c r="H69" s="25">
        <f>_xlfn.IFS(F69="STAR Kids",INDEX('ATLIS Percentages'!D:D,MATCH($G:$G&amp;" "&amp;$E:$E,'ATLIS Percentages'!$A:$A,0)),
F69="STAR+PLUS",INDEX('ATLIS Percentages'!E:E,MATCH($G:$G&amp;" "&amp;$E:$E,'ATLIS Percentages'!$A:$A,0)),
F69="STAR",INDEX('ATLIS Percentages'!F:F,MATCH($G:$G&amp;" "&amp;$E:$E,'ATLIS Percentages'!$A:$A,0)))</f>
        <v>0</v>
      </c>
      <c r="I69" s="34">
        <f t="shared" ref="I69:I132" si="2">ROUND(C69*H69,2)</f>
        <v>0</v>
      </c>
      <c r="J69" s="48">
        <f t="shared" ref="J69:J132" si="3">ROUND(I69*$J$1*1.08,2)</f>
        <v>0</v>
      </c>
    </row>
    <row r="70" spans="1:10">
      <c r="A70" s="30" t="s">
        <v>100</v>
      </c>
      <c r="B70" t="s">
        <v>101</v>
      </c>
      <c r="C70" s="2">
        <v>50484695.641950414</v>
      </c>
      <c r="D70" t="s">
        <v>101</v>
      </c>
      <c r="E70" t="s">
        <v>18</v>
      </c>
      <c r="F70" t="s">
        <v>41</v>
      </c>
      <c r="G70" t="s">
        <v>11</v>
      </c>
      <c r="H70" s="25">
        <f>_xlfn.IFS(F70="STAR Kids",INDEX('ATLIS Percentages'!D:D,MATCH($G:$G&amp;" "&amp;$E:$E,'ATLIS Percentages'!$A:$A,0)),
F70="STAR+PLUS",INDEX('ATLIS Percentages'!E:E,MATCH($G:$G&amp;" "&amp;$E:$E,'ATLIS Percentages'!$A:$A,0)),
F70="STAR",INDEX('ATLIS Percentages'!F:F,MATCH($G:$G&amp;" "&amp;$E:$E,'ATLIS Percentages'!$A:$A,0)))</f>
        <v>0</v>
      </c>
      <c r="I70" s="34">
        <f t="shared" si="2"/>
        <v>0</v>
      </c>
      <c r="J70" s="48">
        <f t="shared" si="3"/>
        <v>0</v>
      </c>
    </row>
    <row r="71" spans="1:10">
      <c r="A71" s="30" t="s">
        <v>102</v>
      </c>
      <c r="B71" t="s">
        <v>103</v>
      </c>
      <c r="C71" s="2">
        <v>66005747.354986683</v>
      </c>
      <c r="D71" t="s">
        <v>103</v>
      </c>
      <c r="E71" t="s">
        <v>18</v>
      </c>
      <c r="F71" t="s">
        <v>38</v>
      </c>
      <c r="G71" t="s">
        <v>11</v>
      </c>
      <c r="H71" s="25">
        <f>_xlfn.IFS(F71="STAR Kids",INDEX('ATLIS Percentages'!D:D,MATCH($G:$G&amp;" "&amp;$E:$E,'ATLIS Percentages'!$A:$A,0)),
F71="STAR+PLUS",INDEX('ATLIS Percentages'!E:E,MATCH($G:$G&amp;" "&amp;$E:$E,'ATLIS Percentages'!$A:$A,0)),
F71="STAR",INDEX('ATLIS Percentages'!F:F,MATCH($G:$G&amp;" "&amp;$E:$E,'ATLIS Percentages'!$A:$A,0)))</f>
        <v>3.5323848369360269E-18</v>
      </c>
      <c r="I71" s="34">
        <f t="shared" si="2"/>
        <v>0</v>
      </c>
      <c r="J71" s="48">
        <f t="shared" si="3"/>
        <v>0</v>
      </c>
    </row>
    <row r="72" spans="1:10">
      <c r="A72" s="30" t="s">
        <v>104</v>
      </c>
      <c r="B72" t="s">
        <v>45</v>
      </c>
      <c r="C72" s="2">
        <v>120626586.61209421</v>
      </c>
      <c r="D72" t="s">
        <v>45</v>
      </c>
      <c r="E72" t="s">
        <v>18</v>
      </c>
      <c r="F72" t="s">
        <v>38</v>
      </c>
      <c r="G72" t="s">
        <v>11</v>
      </c>
      <c r="H72" s="25">
        <f>_xlfn.IFS(F72="STAR Kids",INDEX('ATLIS Percentages'!D:D,MATCH($G:$G&amp;" "&amp;$E:$E,'ATLIS Percentages'!$A:$A,0)),
F72="STAR+PLUS",INDEX('ATLIS Percentages'!E:E,MATCH($G:$G&amp;" "&amp;$E:$E,'ATLIS Percentages'!$A:$A,0)),
F72="STAR",INDEX('ATLIS Percentages'!F:F,MATCH($G:$G&amp;" "&amp;$E:$E,'ATLIS Percentages'!$A:$A,0)))</f>
        <v>3.5323848369360269E-18</v>
      </c>
      <c r="I72" s="34">
        <f t="shared" si="2"/>
        <v>0</v>
      </c>
      <c r="J72" s="48">
        <f t="shared" si="3"/>
        <v>0</v>
      </c>
    </row>
    <row r="73" spans="1:10">
      <c r="A73" s="30" t="s">
        <v>105</v>
      </c>
      <c r="B73" t="s">
        <v>45</v>
      </c>
      <c r="C73" s="2">
        <v>140315669.6606625</v>
      </c>
      <c r="D73" t="s">
        <v>45</v>
      </c>
      <c r="E73" t="s">
        <v>18</v>
      </c>
      <c r="F73" t="s">
        <v>43</v>
      </c>
      <c r="G73" t="s">
        <v>11</v>
      </c>
      <c r="H73" s="25">
        <f>_xlfn.IFS(F73="STAR Kids",INDEX('ATLIS Percentages'!D:D,MATCH($G:$G&amp;" "&amp;$E:$E,'ATLIS Percentages'!$A:$A,0)),
F73="STAR+PLUS",INDEX('ATLIS Percentages'!E:E,MATCH($G:$G&amp;" "&amp;$E:$E,'ATLIS Percentages'!$A:$A,0)),
F73="STAR",INDEX('ATLIS Percentages'!F:F,MATCH($G:$G&amp;" "&amp;$E:$E,'ATLIS Percentages'!$A:$A,0)))</f>
        <v>2.2189143375013799E-2</v>
      </c>
      <c r="I73" s="34">
        <f t="shared" si="2"/>
        <v>3113484.51</v>
      </c>
      <c r="J73" s="48">
        <f t="shared" si="3"/>
        <v>1344689.05</v>
      </c>
    </row>
    <row r="74" spans="1:10">
      <c r="A74" s="30" t="s">
        <v>106</v>
      </c>
      <c r="B74" t="s">
        <v>48</v>
      </c>
      <c r="C74" s="2">
        <v>144390924.88831863</v>
      </c>
      <c r="D74" t="s">
        <v>48</v>
      </c>
      <c r="E74" t="s">
        <v>18</v>
      </c>
      <c r="F74" t="s">
        <v>43</v>
      </c>
      <c r="G74" t="s">
        <v>11</v>
      </c>
      <c r="H74" s="25">
        <f>_xlfn.IFS(F74="STAR Kids",INDEX('ATLIS Percentages'!D:D,MATCH($G:$G&amp;" "&amp;$E:$E,'ATLIS Percentages'!$A:$A,0)),
F74="STAR+PLUS",INDEX('ATLIS Percentages'!E:E,MATCH($G:$G&amp;" "&amp;$E:$E,'ATLIS Percentages'!$A:$A,0)),
F74="STAR",INDEX('ATLIS Percentages'!F:F,MATCH($G:$G&amp;" "&amp;$E:$E,'ATLIS Percentages'!$A:$A,0)))</f>
        <v>2.2189143375013799E-2</v>
      </c>
      <c r="I74" s="34">
        <f t="shared" si="2"/>
        <v>3203910.93</v>
      </c>
      <c r="J74" s="48">
        <f t="shared" si="3"/>
        <v>1383743.5</v>
      </c>
    </row>
    <row r="75" spans="1:10">
      <c r="A75" s="30" t="s">
        <v>107</v>
      </c>
      <c r="B75" t="s">
        <v>48</v>
      </c>
      <c r="C75" s="2">
        <v>30375529.503940169</v>
      </c>
      <c r="D75" t="s">
        <v>48</v>
      </c>
      <c r="E75" t="s">
        <v>18</v>
      </c>
      <c r="F75" t="s">
        <v>41</v>
      </c>
      <c r="G75" t="s">
        <v>11</v>
      </c>
      <c r="H75" s="25">
        <f>_xlfn.IFS(F75="STAR Kids",INDEX('ATLIS Percentages'!D:D,MATCH($G:$G&amp;" "&amp;$E:$E,'ATLIS Percentages'!$A:$A,0)),
F75="STAR+PLUS",INDEX('ATLIS Percentages'!E:E,MATCH($G:$G&amp;" "&amp;$E:$E,'ATLIS Percentages'!$A:$A,0)),
F75="STAR",INDEX('ATLIS Percentages'!F:F,MATCH($G:$G&amp;" "&amp;$E:$E,'ATLIS Percentages'!$A:$A,0)))</f>
        <v>0</v>
      </c>
      <c r="I75" s="34">
        <f t="shared" si="2"/>
        <v>0</v>
      </c>
      <c r="J75" s="48">
        <f t="shared" si="3"/>
        <v>0</v>
      </c>
    </row>
    <row r="76" spans="1:10">
      <c r="A76" s="30" t="s">
        <v>108</v>
      </c>
      <c r="B76" t="s">
        <v>49</v>
      </c>
      <c r="C76" s="2">
        <v>19395047.005022023</v>
      </c>
      <c r="D76" t="s">
        <v>49</v>
      </c>
      <c r="E76" t="s">
        <v>18</v>
      </c>
      <c r="F76" t="s">
        <v>38</v>
      </c>
      <c r="G76" t="s">
        <v>11</v>
      </c>
      <c r="H76" s="25">
        <f>_xlfn.IFS(F76="STAR Kids",INDEX('ATLIS Percentages'!D:D,MATCH($G:$G&amp;" "&amp;$E:$E,'ATLIS Percentages'!$A:$A,0)),
F76="STAR+PLUS",INDEX('ATLIS Percentages'!E:E,MATCH($G:$G&amp;" "&amp;$E:$E,'ATLIS Percentages'!$A:$A,0)),
F76="STAR",INDEX('ATLIS Percentages'!F:F,MATCH($G:$G&amp;" "&amp;$E:$E,'ATLIS Percentages'!$A:$A,0)))</f>
        <v>3.5323848369360269E-18</v>
      </c>
      <c r="I76" s="34">
        <f t="shared" si="2"/>
        <v>0</v>
      </c>
      <c r="J76" s="48">
        <f t="shared" si="3"/>
        <v>0</v>
      </c>
    </row>
    <row r="77" spans="1:10">
      <c r="A77" s="30" t="s">
        <v>109</v>
      </c>
      <c r="B77" t="s">
        <v>44</v>
      </c>
      <c r="C77" s="2">
        <v>140862678.31833008</v>
      </c>
      <c r="D77" t="s">
        <v>44</v>
      </c>
      <c r="E77" t="s">
        <v>19</v>
      </c>
      <c r="F77" t="s">
        <v>43</v>
      </c>
      <c r="G77" t="s">
        <v>11</v>
      </c>
      <c r="H77" s="25">
        <f>_xlfn.IFS(F77="STAR Kids",INDEX('ATLIS Percentages'!D:D,MATCH($G:$G&amp;" "&amp;$E:$E,'ATLIS Percentages'!$A:$A,0)),
F77="STAR+PLUS",INDEX('ATLIS Percentages'!E:E,MATCH($G:$G&amp;" "&amp;$E:$E,'ATLIS Percentages'!$A:$A,0)),
F77="STAR",INDEX('ATLIS Percentages'!F:F,MATCH($G:$G&amp;" "&amp;$E:$E,'ATLIS Percentages'!$A:$A,0)))</f>
        <v>7.7860482084871757E-3</v>
      </c>
      <c r="I77" s="34">
        <f t="shared" si="2"/>
        <v>1096763.6000000001</v>
      </c>
      <c r="J77" s="48">
        <f t="shared" si="3"/>
        <v>473683.42</v>
      </c>
    </row>
    <row r="78" spans="1:10">
      <c r="A78" s="30" t="s">
        <v>110</v>
      </c>
      <c r="B78" t="s">
        <v>45</v>
      </c>
      <c r="C78" s="2">
        <v>160311315.31884405</v>
      </c>
      <c r="D78" t="s">
        <v>45</v>
      </c>
      <c r="E78" t="s">
        <v>19</v>
      </c>
      <c r="F78" t="s">
        <v>38</v>
      </c>
      <c r="G78" t="s">
        <v>11</v>
      </c>
      <c r="H78" s="25">
        <f>_xlfn.IFS(F78="STAR Kids",INDEX('ATLIS Percentages'!D:D,MATCH($G:$G&amp;" "&amp;$E:$E,'ATLIS Percentages'!$A:$A,0)),
F78="STAR+PLUS",INDEX('ATLIS Percentages'!E:E,MATCH($G:$G&amp;" "&amp;$E:$E,'ATLIS Percentages'!$A:$A,0)),
F78="STAR",INDEX('ATLIS Percentages'!F:F,MATCH($G:$G&amp;" "&amp;$E:$E,'ATLIS Percentages'!$A:$A,0)))</f>
        <v>0</v>
      </c>
      <c r="I78" s="34">
        <f t="shared" si="2"/>
        <v>0</v>
      </c>
      <c r="J78" s="48">
        <f t="shared" si="3"/>
        <v>0</v>
      </c>
    </row>
    <row r="79" spans="1:10">
      <c r="A79" s="30" t="s">
        <v>111</v>
      </c>
      <c r="B79" t="s">
        <v>66</v>
      </c>
      <c r="C79" s="2">
        <v>78647371.471858442</v>
      </c>
      <c r="D79" t="s">
        <v>66</v>
      </c>
      <c r="E79" t="s">
        <v>19</v>
      </c>
      <c r="F79" t="s">
        <v>41</v>
      </c>
      <c r="G79" t="s">
        <v>11</v>
      </c>
      <c r="H79" s="25">
        <f>_xlfn.IFS(F79="STAR Kids",INDEX('ATLIS Percentages'!D:D,MATCH($G:$G&amp;" "&amp;$E:$E,'ATLIS Percentages'!$A:$A,0)),
F79="STAR+PLUS",INDEX('ATLIS Percentages'!E:E,MATCH($G:$G&amp;" "&amp;$E:$E,'ATLIS Percentages'!$A:$A,0)),
F79="STAR",INDEX('ATLIS Percentages'!F:F,MATCH($G:$G&amp;" "&amp;$E:$E,'ATLIS Percentages'!$A:$A,0)))</f>
        <v>0</v>
      </c>
      <c r="I79" s="34">
        <f t="shared" si="2"/>
        <v>0</v>
      </c>
      <c r="J79" s="48">
        <f t="shared" si="3"/>
        <v>0</v>
      </c>
    </row>
    <row r="80" spans="1:10">
      <c r="A80" s="30" t="s">
        <v>112</v>
      </c>
      <c r="B80" t="s">
        <v>48</v>
      </c>
      <c r="C80" s="2">
        <v>38411496.70861575</v>
      </c>
      <c r="D80" t="s">
        <v>48</v>
      </c>
      <c r="E80" t="s">
        <v>19</v>
      </c>
      <c r="F80" t="s">
        <v>41</v>
      </c>
      <c r="G80" t="s">
        <v>11</v>
      </c>
      <c r="H80" s="25">
        <f>_xlfn.IFS(F80="STAR Kids",INDEX('ATLIS Percentages'!D:D,MATCH($G:$G&amp;" "&amp;$E:$E,'ATLIS Percentages'!$A:$A,0)),
F80="STAR+PLUS",INDEX('ATLIS Percentages'!E:E,MATCH($G:$G&amp;" "&amp;$E:$E,'ATLIS Percentages'!$A:$A,0)),
F80="STAR",INDEX('ATLIS Percentages'!F:F,MATCH($G:$G&amp;" "&amp;$E:$E,'ATLIS Percentages'!$A:$A,0)))</f>
        <v>0</v>
      </c>
      <c r="I80" s="34">
        <f t="shared" si="2"/>
        <v>0</v>
      </c>
      <c r="J80" s="48">
        <f t="shared" si="3"/>
        <v>0</v>
      </c>
    </row>
    <row r="81" spans="1:10">
      <c r="A81" s="30" t="s">
        <v>113</v>
      </c>
      <c r="B81" t="s">
        <v>48</v>
      </c>
      <c r="C81" s="2">
        <v>283089401.82066929</v>
      </c>
      <c r="D81" t="s">
        <v>48</v>
      </c>
      <c r="E81" t="s">
        <v>19</v>
      </c>
      <c r="F81" t="s">
        <v>43</v>
      </c>
      <c r="G81" t="s">
        <v>11</v>
      </c>
      <c r="H81" s="25">
        <f>_xlfn.IFS(F81="STAR Kids",INDEX('ATLIS Percentages'!D:D,MATCH($G:$G&amp;" "&amp;$E:$E,'ATLIS Percentages'!$A:$A,0)),
F81="STAR+PLUS",INDEX('ATLIS Percentages'!E:E,MATCH($G:$G&amp;" "&amp;$E:$E,'ATLIS Percentages'!$A:$A,0)),
F81="STAR",INDEX('ATLIS Percentages'!F:F,MATCH($G:$G&amp;" "&amp;$E:$E,'ATLIS Percentages'!$A:$A,0)))</f>
        <v>7.7860482084871757E-3</v>
      </c>
      <c r="I81" s="34">
        <f t="shared" si="2"/>
        <v>2204147.73</v>
      </c>
      <c r="J81" s="48">
        <f t="shared" si="3"/>
        <v>951953.77</v>
      </c>
    </row>
    <row r="82" spans="1:10">
      <c r="A82" s="30" t="s">
        <v>114</v>
      </c>
      <c r="B82" t="s">
        <v>49</v>
      </c>
      <c r="C82" s="2">
        <v>105797407.79308969</v>
      </c>
      <c r="D82" t="s">
        <v>49</v>
      </c>
      <c r="E82" t="s">
        <v>19</v>
      </c>
      <c r="F82" t="s">
        <v>38</v>
      </c>
      <c r="G82" t="s">
        <v>11</v>
      </c>
      <c r="H82" s="25">
        <f>_xlfn.IFS(F82="STAR Kids",INDEX('ATLIS Percentages'!D:D,MATCH($G:$G&amp;" "&amp;$E:$E,'ATLIS Percentages'!$A:$A,0)),
F82="STAR+PLUS",INDEX('ATLIS Percentages'!E:E,MATCH($G:$G&amp;" "&amp;$E:$E,'ATLIS Percentages'!$A:$A,0)),
F82="STAR",INDEX('ATLIS Percentages'!F:F,MATCH($G:$G&amp;" "&amp;$E:$E,'ATLIS Percentages'!$A:$A,0)))</f>
        <v>0</v>
      </c>
      <c r="I82" s="34">
        <f t="shared" si="2"/>
        <v>0</v>
      </c>
      <c r="J82" s="48">
        <f t="shared" si="3"/>
        <v>0</v>
      </c>
    </row>
    <row r="83" spans="1:10">
      <c r="A83" s="30" t="s">
        <v>115</v>
      </c>
      <c r="B83" t="s">
        <v>94</v>
      </c>
      <c r="C83" s="2">
        <v>64568895.998257898</v>
      </c>
      <c r="D83" t="s">
        <v>94</v>
      </c>
      <c r="E83" t="s">
        <v>20</v>
      </c>
      <c r="F83" t="s">
        <v>38</v>
      </c>
      <c r="G83" t="s">
        <v>11</v>
      </c>
      <c r="H83" s="25">
        <f>_xlfn.IFS(F83="STAR Kids",INDEX('ATLIS Percentages'!D:D,MATCH($G:$G&amp;" "&amp;$E:$E,'ATLIS Percentages'!$A:$A,0)),
F83="STAR+PLUS",INDEX('ATLIS Percentages'!E:E,MATCH($G:$G&amp;" "&amp;$E:$E,'ATLIS Percentages'!$A:$A,0)),
F83="STAR",INDEX('ATLIS Percentages'!F:F,MATCH($G:$G&amp;" "&amp;$E:$E,'ATLIS Percentages'!$A:$A,0)))</f>
        <v>0</v>
      </c>
      <c r="I83" s="34">
        <f t="shared" si="2"/>
        <v>0</v>
      </c>
      <c r="J83" s="48">
        <f t="shared" si="3"/>
        <v>0</v>
      </c>
    </row>
    <row r="84" spans="1:10">
      <c r="A84" s="30" t="s">
        <v>116</v>
      </c>
      <c r="B84" t="s">
        <v>45</v>
      </c>
      <c r="C84" s="2">
        <v>34500343.548937708</v>
      </c>
      <c r="D84" t="s">
        <v>45</v>
      </c>
      <c r="E84" t="s">
        <v>20</v>
      </c>
      <c r="F84" t="s">
        <v>41</v>
      </c>
      <c r="G84" t="s">
        <v>11</v>
      </c>
      <c r="H84" s="25">
        <f>_xlfn.IFS(F84="STAR Kids",INDEX('ATLIS Percentages'!D:D,MATCH($G:$G&amp;" "&amp;$E:$E,'ATLIS Percentages'!$A:$A,0)),
F84="STAR+PLUS",INDEX('ATLIS Percentages'!E:E,MATCH($G:$G&amp;" "&amp;$E:$E,'ATLIS Percentages'!$A:$A,0)),
F84="STAR",INDEX('ATLIS Percentages'!F:F,MATCH($G:$G&amp;" "&amp;$E:$E,'ATLIS Percentages'!$A:$A,0)))</f>
        <v>0</v>
      </c>
      <c r="I84" s="34">
        <f t="shared" si="2"/>
        <v>0</v>
      </c>
      <c r="J84" s="48">
        <f t="shared" si="3"/>
        <v>0</v>
      </c>
    </row>
    <row r="85" spans="1:10">
      <c r="A85" s="30" t="s">
        <v>117</v>
      </c>
      <c r="B85" t="s">
        <v>45</v>
      </c>
      <c r="C85" s="2">
        <v>142019144.20072874</v>
      </c>
      <c r="D85" t="s">
        <v>45</v>
      </c>
      <c r="E85" t="s">
        <v>20</v>
      </c>
      <c r="F85" t="s">
        <v>38</v>
      </c>
      <c r="G85" t="s">
        <v>11</v>
      </c>
      <c r="H85" s="25">
        <f>_xlfn.IFS(F85="STAR Kids",INDEX('ATLIS Percentages'!D:D,MATCH($G:$G&amp;" "&amp;$E:$E,'ATLIS Percentages'!$A:$A,0)),
F85="STAR+PLUS",INDEX('ATLIS Percentages'!E:E,MATCH($G:$G&amp;" "&amp;$E:$E,'ATLIS Percentages'!$A:$A,0)),
F85="STAR",INDEX('ATLIS Percentages'!F:F,MATCH($G:$G&amp;" "&amp;$E:$E,'ATLIS Percentages'!$A:$A,0)))</f>
        <v>0</v>
      </c>
      <c r="I85" s="34">
        <f t="shared" si="2"/>
        <v>0</v>
      </c>
      <c r="J85" s="48">
        <f t="shared" si="3"/>
        <v>0</v>
      </c>
    </row>
    <row r="86" spans="1:10">
      <c r="A86" s="30" t="s">
        <v>118</v>
      </c>
      <c r="B86" t="s">
        <v>45</v>
      </c>
      <c r="C86" s="2">
        <v>191996398.46751004</v>
      </c>
      <c r="D86" t="s">
        <v>45</v>
      </c>
      <c r="E86" t="s">
        <v>20</v>
      </c>
      <c r="F86" t="s">
        <v>43</v>
      </c>
      <c r="G86" t="s">
        <v>11</v>
      </c>
      <c r="H86" s="25">
        <f>_xlfn.IFS(F86="STAR Kids",INDEX('ATLIS Percentages'!D:D,MATCH($G:$G&amp;" "&amp;$E:$E,'ATLIS Percentages'!$A:$A,0)),
F86="STAR+PLUS",INDEX('ATLIS Percentages'!E:E,MATCH($G:$G&amp;" "&amp;$E:$E,'ATLIS Percentages'!$A:$A,0)),
F86="STAR",INDEX('ATLIS Percentages'!F:F,MATCH($G:$G&amp;" "&amp;$E:$E,'ATLIS Percentages'!$A:$A,0)))</f>
        <v>1.9508566317190591E-2</v>
      </c>
      <c r="I86" s="34">
        <f t="shared" si="2"/>
        <v>3745574.47</v>
      </c>
      <c r="J86" s="48">
        <f t="shared" si="3"/>
        <v>1617683.65</v>
      </c>
    </row>
    <row r="87" spans="1:10">
      <c r="A87" s="30" t="s">
        <v>119</v>
      </c>
      <c r="B87" t="s">
        <v>49</v>
      </c>
      <c r="C87" s="2">
        <v>27273208.130979251</v>
      </c>
      <c r="D87" t="s">
        <v>49</v>
      </c>
      <c r="E87" t="s">
        <v>20</v>
      </c>
      <c r="F87" t="s">
        <v>41</v>
      </c>
      <c r="G87" t="s">
        <v>11</v>
      </c>
      <c r="H87" s="25">
        <f>_xlfn.IFS(F87="STAR Kids",INDEX('ATLIS Percentages'!D:D,MATCH($G:$G&amp;" "&amp;$E:$E,'ATLIS Percentages'!$A:$A,0)),
F87="STAR+PLUS",INDEX('ATLIS Percentages'!E:E,MATCH($G:$G&amp;" "&amp;$E:$E,'ATLIS Percentages'!$A:$A,0)),
F87="STAR",INDEX('ATLIS Percentages'!F:F,MATCH($G:$G&amp;" "&amp;$E:$E,'ATLIS Percentages'!$A:$A,0)))</f>
        <v>0</v>
      </c>
      <c r="I87" s="34">
        <f t="shared" si="2"/>
        <v>0</v>
      </c>
      <c r="J87" s="48">
        <f t="shared" si="3"/>
        <v>0</v>
      </c>
    </row>
    <row r="88" spans="1:10">
      <c r="A88" s="30" t="s">
        <v>120</v>
      </c>
      <c r="B88" t="s">
        <v>49</v>
      </c>
      <c r="C88" s="2">
        <v>42901874.610179693</v>
      </c>
      <c r="D88" t="s">
        <v>49</v>
      </c>
      <c r="E88" t="s">
        <v>20</v>
      </c>
      <c r="F88" t="s">
        <v>38</v>
      </c>
      <c r="G88" t="s">
        <v>11</v>
      </c>
      <c r="H88" s="25">
        <f>_xlfn.IFS(F88="STAR Kids",INDEX('ATLIS Percentages'!D:D,MATCH($G:$G&amp;" "&amp;$E:$E,'ATLIS Percentages'!$A:$A,0)),
F88="STAR+PLUS",INDEX('ATLIS Percentages'!E:E,MATCH($G:$G&amp;" "&amp;$E:$E,'ATLIS Percentages'!$A:$A,0)),
F88="STAR",INDEX('ATLIS Percentages'!F:F,MATCH($G:$G&amp;" "&amp;$E:$E,'ATLIS Percentages'!$A:$A,0)))</f>
        <v>0</v>
      </c>
      <c r="I88" s="34">
        <f t="shared" si="2"/>
        <v>0</v>
      </c>
      <c r="J88" s="48">
        <f t="shared" si="3"/>
        <v>0</v>
      </c>
    </row>
    <row r="89" spans="1:10">
      <c r="A89" s="30" t="s">
        <v>121</v>
      </c>
      <c r="B89" t="s">
        <v>49</v>
      </c>
      <c r="C89" s="2">
        <v>131135867.8671295</v>
      </c>
      <c r="D89" t="s">
        <v>49</v>
      </c>
      <c r="E89" t="s">
        <v>20</v>
      </c>
      <c r="F89" t="s">
        <v>43</v>
      </c>
      <c r="G89" t="s">
        <v>11</v>
      </c>
      <c r="H89" s="25">
        <f>_xlfn.IFS(F89="STAR Kids",INDEX('ATLIS Percentages'!D:D,MATCH($G:$G&amp;" "&amp;$E:$E,'ATLIS Percentages'!$A:$A,0)),
F89="STAR+PLUS",INDEX('ATLIS Percentages'!E:E,MATCH($G:$G&amp;" "&amp;$E:$E,'ATLIS Percentages'!$A:$A,0)),
F89="STAR",INDEX('ATLIS Percentages'!F:F,MATCH($G:$G&amp;" "&amp;$E:$E,'ATLIS Percentages'!$A:$A,0)))</f>
        <v>1.9508566317190591E-2</v>
      </c>
      <c r="I89" s="34">
        <f t="shared" si="2"/>
        <v>2558272.77</v>
      </c>
      <c r="J89" s="48">
        <f t="shared" si="3"/>
        <v>1104897.54</v>
      </c>
    </row>
    <row r="90" spans="1:10">
      <c r="A90" s="30">
        <v>82</v>
      </c>
      <c r="B90" t="s">
        <v>74</v>
      </c>
      <c r="C90" s="2">
        <v>145062791.30950171</v>
      </c>
      <c r="D90" t="s">
        <v>74</v>
      </c>
      <c r="E90" t="s">
        <v>21</v>
      </c>
      <c r="F90" t="s">
        <v>38</v>
      </c>
      <c r="G90" t="s">
        <v>11</v>
      </c>
      <c r="H90" s="25">
        <f>_xlfn.IFS(F90="STAR Kids",INDEX('ATLIS Percentages'!D:D,MATCH($G:$G&amp;" "&amp;$E:$E,'ATLIS Percentages'!$A:$A,0)),
F90="STAR+PLUS",INDEX('ATLIS Percentages'!E:E,MATCH($G:$G&amp;" "&amp;$E:$E,'ATLIS Percentages'!$A:$A,0)),
F90="STAR",INDEX('ATLIS Percentages'!F:F,MATCH($G:$G&amp;" "&amp;$E:$E,'ATLIS Percentages'!$A:$A,0)))</f>
        <v>5.6106565520630067E-3</v>
      </c>
      <c r="I90" s="34">
        <f t="shared" si="2"/>
        <v>813897.5</v>
      </c>
      <c r="J90" s="48">
        <f t="shared" si="3"/>
        <v>351515.82</v>
      </c>
    </row>
    <row r="91" spans="1:10">
      <c r="A91" s="30" t="s">
        <v>122</v>
      </c>
      <c r="B91" t="s">
        <v>74</v>
      </c>
      <c r="C91" s="2">
        <v>37015267.573386945</v>
      </c>
      <c r="D91" t="s">
        <v>74</v>
      </c>
      <c r="E91" t="s">
        <v>21</v>
      </c>
      <c r="F91" t="s">
        <v>41</v>
      </c>
      <c r="G91" t="s">
        <v>11</v>
      </c>
      <c r="H91" s="25">
        <f>_xlfn.IFS(F91="STAR Kids",INDEX('ATLIS Percentages'!D:D,MATCH($G:$G&amp;" "&amp;$E:$E,'ATLIS Percentages'!$A:$A,0)),
F91="STAR+PLUS",INDEX('ATLIS Percentages'!E:E,MATCH($G:$G&amp;" "&amp;$E:$E,'ATLIS Percentages'!$A:$A,0)),
F91="STAR",INDEX('ATLIS Percentages'!F:F,MATCH($G:$G&amp;" "&amp;$E:$E,'ATLIS Percentages'!$A:$A,0)))</f>
        <v>0</v>
      </c>
      <c r="I91" s="34">
        <f t="shared" si="2"/>
        <v>0</v>
      </c>
      <c r="J91" s="48">
        <f t="shared" si="3"/>
        <v>0</v>
      </c>
    </row>
    <row r="92" spans="1:10">
      <c r="A92" s="30">
        <v>83</v>
      </c>
      <c r="B92" t="s">
        <v>45</v>
      </c>
      <c r="C92" s="2">
        <v>42607863.415721826</v>
      </c>
      <c r="D92" t="s">
        <v>45</v>
      </c>
      <c r="E92" t="s">
        <v>21</v>
      </c>
      <c r="F92" t="s">
        <v>38</v>
      </c>
      <c r="G92" t="s">
        <v>11</v>
      </c>
      <c r="H92" s="25">
        <f>_xlfn.IFS(F92="STAR Kids",INDEX('ATLIS Percentages'!D:D,MATCH($G:$G&amp;" "&amp;$E:$E,'ATLIS Percentages'!$A:$A,0)),
F92="STAR+PLUS",INDEX('ATLIS Percentages'!E:E,MATCH($G:$G&amp;" "&amp;$E:$E,'ATLIS Percentages'!$A:$A,0)),
F92="STAR",INDEX('ATLIS Percentages'!F:F,MATCH($G:$G&amp;" "&amp;$E:$E,'ATLIS Percentages'!$A:$A,0)))</f>
        <v>5.6106565520630067E-3</v>
      </c>
      <c r="I92" s="34">
        <f t="shared" si="2"/>
        <v>239058.09</v>
      </c>
      <c r="J92" s="48">
        <f t="shared" si="3"/>
        <v>103247.28</v>
      </c>
    </row>
    <row r="93" spans="1:10">
      <c r="A93" s="30">
        <v>86</v>
      </c>
      <c r="B93" t="s">
        <v>45</v>
      </c>
      <c r="C93" s="2">
        <v>151244440.48907313</v>
      </c>
      <c r="D93" t="s">
        <v>45</v>
      </c>
      <c r="E93" t="s">
        <v>123</v>
      </c>
      <c r="F93" t="s">
        <v>43</v>
      </c>
      <c r="G93" t="s">
        <v>11</v>
      </c>
      <c r="H93" s="25">
        <f>_xlfn.IFS(F93="STAR Kids",INDEX('ATLIS Percentages'!D:D,MATCH($G:$G&amp;" "&amp;$E:$E,'ATLIS Percentages'!$A:$A,0)),
F93="STAR+PLUS",INDEX('ATLIS Percentages'!E:E,MATCH($G:$G&amp;" "&amp;$E:$E,'ATLIS Percentages'!$A:$A,0)),
F93="STAR",INDEX('ATLIS Percentages'!F:F,MATCH($G:$G&amp;" "&amp;$E:$E,'ATLIS Percentages'!$A:$A,0)))</f>
        <v>4.6983193040505994E-2</v>
      </c>
      <c r="I93" s="34">
        <f t="shared" si="2"/>
        <v>7105946.7400000002</v>
      </c>
      <c r="J93" s="48">
        <f t="shared" si="3"/>
        <v>3069001.55</v>
      </c>
    </row>
    <row r="94" spans="1:10">
      <c r="A94" s="30" t="s">
        <v>124</v>
      </c>
      <c r="B94" t="s">
        <v>45</v>
      </c>
      <c r="C94" s="2">
        <v>15240733.623586046</v>
      </c>
      <c r="D94" t="s">
        <v>45</v>
      </c>
      <c r="E94" t="s">
        <v>21</v>
      </c>
      <c r="F94" t="s">
        <v>41</v>
      </c>
      <c r="G94" t="s">
        <v>11</v>
      </c>
      <c r="H94" s="25">
        <f>_xlfn.IFS(F94="STAR Kids",INDEX('ATLIS Percentages'!D:D,MATCH($G:$G&amp;" "&amp;$E:$E,'ATLIS Percentages'!$A:$A,0)),
F94="STAR+PLUS",INDEX('ATLIS Percentages'!E:E,MATCH($G:$G&amp;" "&amp;$E:$E,'ATLIS Percentages'!$A:$A,0)),
F94="STAR",INDEX('ATLIS Percentages'!F:F,MATCH($G:$G&amp;" "&amp;$E:$E,'ATLIS Percentages'!$A:$A,0)))</f>
        <v>0</v>
      </c>
      <c r="I94" s="34">
        <f t="shared" si="2"/>
        <v>0</v>
      </c>
      <c r="J94" s="48">
        <f t="shared" si="3"/>
        <v>0</v>
      </c>
    </row>
    <row r="95" spans="1:10">
      <c r="A95" s="30">
        <v>85</v>
      </c>
      <c r="B95" t="s">
        <v>48</v>
      </c>
      <c r="C95" s="2">
        <v>0</v>
      </c>
      <c r="D95" t="s">
        <v>48</v>
      </c>
      <c r="E95" t="s">
        <v>21</v>
      </c>
      <c r="F95" t="s">
        <v>43</v>
      </c>
      <c r="G95" t="s">
        <v>11</v>
      </c>
      <c r="H95" s="25">
        <f>_xlfn.IFS(F95="STAR Kids",INDEX('ATLIS Percentages'!D:D,MATCH($G:$G&amp;" "&amp;$E:$E,'ATLIS Percentages'!$A:$A,0)),
F95="STAR+PLUS",INDEX('ATLIS Percentages'!E:E,MATCH($G:$G&amp;" "&amp;$E:$E,'ATLIS Percentages'!$A:$A,0)),
F95="STAR",INDEX('ATLIS Percentages'!F:F,MATCH($G:$G&amp;" "&amp;$E:$E,'ATLIS Percentages'!$A:$A,0)))</f>
        <v>4.6983193040505994E-2</v>
      </c>
      <c r="I95" s="34">
        <f t="shared" si="2"/>
        <v>0</v>
      </c>
      <c r="J95" s="48">
        <f t="shared" si="3"/>
        <v>0</v>
      </c>
    </row>
    <row r="96" spans="1:10">
      <c r="A96" s="30" t="s">
        <v>125</v>
      </c>
      <c r="B96" t="s">
        <v>48</v>
      </c>
      <c r="C96" s="2">
        <v>5257753.9409959782</v>
      </c>
      <c r="D96" t="s">
        <v>48</v>
      </c>
      <c r="E96" t="s">
        <v>21</v>
      </c>
      <c r="F96" t="s">
        <v>38</v>
      </c>
      <c r="G96" t="s">
        <v>11</v>
      </c>
      <c r="H96" s="25">
        <f>_xlfn.IFS(F96="STAR Kids",INDEX('ATLIS Percentages'!D:D,MATCH($G:$G&amp;" "&amp;$E:$E,'ATLIS Percentages'!$A:$A,0)),
F96="STAR+PLUS",INDEX('ATLIS Percentages'!E:E,MATCH($G:$G&amp;" "&amp;$E:$E,'ATLIS Percentages'!$A:$A,0)),
F96="STAR",INDEX('ATLIS Percentages'!F:F,MATCH($G:$G&amp;" "&amp;$E:$E,'ATLIS Percentages'!$A:$A,0)))</f>
        <v>5.6106565520630067E-3</v>
      </c>
      <c r="I96" s="34">
        <f t="shared" si="2"/>
        <v>29499.45</v>
      </c>
      <c r="J96" s="48">
        <f t="shared" si="3"/>
        <v>12740.58</v>
      </c>
    </row>
    <row r="97" spans="1:10">
      <c r="A97" s="30" t="s">
        <v>126</v>
      </c>
      <c r="B97" t="s">
        <v>49</v>
      </c>
      <c r="C97" s="2">
        <v>77968692.176016152</v>
      </c>
      <c r="D97" t="s">
        <v>49</v>
      </c>
      <c r="E97" t="s">
        <v>21</v>
      </c>
      <c r="F97" t="s">
        <v>43</v>
      </c>
      <c r="G97" t="s">
        <v>11</v>
      </c>
      <c r="H97" s="25">
        <f>_xlfn.IFS(F97="STAR Kids",INDEX('ATLIS Percentages'!D:D,MATCH($G:$G&amp;" "&amp;$E:$E,'ATLIS Percentages'!$A:$A,0)),
F97="STAR+PLUS",INDEX('ATLIS Percentages'!E:E,MATCH($G:$G&amp;" "&amp;$E:$E,'ATLIS Percentages'!$A:$A,0)),
F97="STAR",INDEX('ATLIS Percentages'!F:F,MATCH($G:$G&amp;" "&amp;$E:$E,'ATLIS Percentages'!$A:$A,0)))</f>
        <v>4.6983193040505994E-2</v>
      </c>
      <c r="I97" s="34">
        <f t="shared" si="2"/>
        <v>3663218.12</v>
      </c>
      <c r="J97" s="48">
        <f t="shared" si="3"/>
        <v>1582114.6</v>
      </c>
    </row>
    <row r="98" spans="1:10">
      <c r="A98" s="30">
        <v>67</v>
      </c>
      <c r="B98" t="s">
        <v>37</v>
      </c>
      <c r="C98" s="2">
        <v>135330514.23795912</v>
      </c>
      <c r="D98" t="s">
        <v>37</v>
      </c>
      <c r="E98" t="s">
        <v>22</v>
      </c>
      <c r="F98" t="s">
        <v>38</v>
      </c>
      <c r="G98" t="s">
        <v>11</v>
      </c>
      <c r="H98" s="25">
        <f>_xlfn.IFS(F98="STAR Kids",INDEX('ATLIS Percentages'!D:D,MATCH($G:$G&amp;" "&amp;$E:$E,'ATLIS Percentages'!$A:$A,0)),
F98="STAR+PLUS",INDEX('ATLIS Percentages'!E:E,MATCH($G:$G&amp;" "&amp;$E:$E,'ATLIS Percentages'!$A:$A,0)),
F98="STAR",INDEX('ATLIS Percentages'!F:F,MATCH($G:$G&amp;" "&amp;$E:$E,'ATLIS Percentages'!$A:$A,0)))</f>
        <v>2.231346474884913E-2</v>
      </c>
      <c r="I98" s="34">
        <f t="shared" si="2"/>
        <v>3019692.66</v>
      </c>
      <c r="J98" s="48">
        <f t="shared" si="3"/>
        <v>1304181.1000000001</v>
      </c>
    </row>
    <row r="99" spans="1:10">
      <c r="A99" s="30" t="s">
        <v>127</v>
      </c>
      <c r="B99" t="s">
        <v>37</v>
      </c>
      <c r="C99" s="2">
        <v>57270474.172985107</v>
      </c>
      <c r="D99" t="s">
        <v>37</v>
      </c>
      <c r="E99" t="s">
        <v>22</v>
      </c>
      <c r="F99" t="s">
        <v>41</v>
      </c>
      <c r="G99" t="s">
        <v>11</v>
      </c>
      <c r="H99" s="25">
        <f>_xlfn.IFS(F99="STAR Kids",INDEX('ATLIS Percentages'!D:D,MATCH($G:$G&amp;" "&amp;$E:$E,'ATLIS Percentages'!$A:$A,0)),
F99="STAR+PLUS",INDEX('ATLIS Percentages'!E:E,MATCH($G:$G&amp;" "&amp;$E:$E,'ATLIS Percentages'!$A:$A,0)),
F99="STAR",INDEX('ATLIS Percentages'!F:F,MATCH($G:$G&amp;" "&amp;$E:$E,'ATLIS Percentages'!$A:$A,0)))</f>
        <v>0</v>
      </c>
      <c r="I99" s="34">
        <f t="shared" si="2"/>
        <v>0</v>
      </c>
      <c r="J99" s="48">
        <f t="shared" si="3"/>
        <v>0</v>
      </c>
    </row>
    <row r="100" spans="1:10">
      <c r="A100" s="30">
        <v>66</v>
      </c>
      <c r="B100" t="s">
        <v>128</v>
      </c>
      <c r="C100" s="2">
        <v>172252231.75210327</v>
      </c>
      <c r="D100" t="s">
        <v>128</v>
      </c>
      <c r="E100" t="s">
        <v>22</v>
      </c>
      <c r="F100" t="s">
        <v>38</v>
      </c>
      <c r="G100" t="s">
        <v>11</v>
      </c>
      <c r="H100" s="25">
        <f>_xlfn.IFS(F100="STAR Kids",INDEX('ATLIS Percentages'!D:D,MATCH($G:$G&amp;" "&amp;$E:$E,'ATLIS Percentages'!$A:$A,0)),
F100="STAR+PLUS",INDEX('ATLIS Percentages'!E:E,MATCH($G:$G&amp;" "&amp;$E:$E,'ATLIS Percentages'!$A:$A,0)),
F100="STAR",INDEX('ATLIS Percentages'!F:F,MATCH($G:$G&amp;" "&amp;$E:$E,'ATLIS Percentages'!$A:$A,0)))</f>
        <v>2.231346474884913E-2</v>
      </c>
      <c r="I100" s="34">
        <f t="shared" si="2"/>
        <v>3843544.1</v>
      </c>
      <c r="J100" s="48">
        <f t="shared" si="3"/>
        <v>1659995.95</v>
      </c>
    </row>
    <row r="101" spans="1:10">
      <c r="A101" s="30" t="s">
        <v>129</v>
      </c>
      <c r="B101" t="s">
        <v>128</v>
      </c>
      <c r="C101" s="2">
        <v>119536239.17575553</v>
      </c>
      <c r="D101" t="s">
        <v>128</v>
      </c>
      <c r="E101" t="s">
        <v>22</v>
      </c>
      <c r="F101" t="s">
        <v>41</v>
      </c>
      <c r="G101" t="s">
        <v>11</v>
      </c>
      <c r="H101" s="25">
        <f>_xlfn.IFS(F101="STAR Kids",INDEX('ATLIS Percentages'!D:D,MATCH($G:$G&amp;" "&amp;$E:$E,'ATLIS Percentages'!$A:$A,0)),
F101="STAR+PLUS",INDEX('ATLIS Percentages'!E:E,MATCH($G:$G&amp;" "&amp;$E:$E,'ATLIS Percentages'!$A:$A,0)),
F101="STAR",INDEX('ATLIS Percentages'!F:F,MATCH($G:$G&amp;" "&amp;$E:$E,'ATLIS Percentages'!$A:$A,0)))</f>
        <v>0</v>
      </c>
      <c r="I101" s="34">
        <f t="shared" si="2"/>
        <v>0</v>
      </c>
      <c r="J101" s="48">
        <f t="shared" si="3"/>
        <v>0</v>
      </c>
    </row>
    <row r="102" spans="1:10">
      <c r="A102" s="30" t="s">
        <v>130</v>
      </c>
      <c r="B102" t="s">
        <v>44</v>
      </c>
      <c r="C102" s="2">
        <v>235486294.86119333</v>
      </c>
      <c r="D102" t="s">
        <v>44</v>
      </c>
      <c r="E102" t="s">
        <v>22</v>
      </c>
      <c r="F102" t="s">
        <v>43</v>
      </c>
      <c r="G102" t="s">
        <v>11</v>
      </c>
      <c r="H102" s="25">
        <f>_xlfn.IFS(F102="STAR Kids",INDEX('ATLIS Percentages'!D:D,MATCH($G:$G&amp;" "&amp;$E:$E,'ATLIS Percentages'!$A:$A,0)),
F102="STAR+PLUS",INDEX('ATLIS Percentages'!E:E,MATCH($G:$G&amp;" "&amp;$E:$E,'ATLIS Percentages'!$A:$A,0)),
F102="STAR",INDEX('ATLIS Percentages'!F:F,MATCH($G:$G&amp;" "&amp;$E:$E,'ATLIS Percentages'!$A:$A,0)))</f>
        <v>4.9566751187899744E-2</v>
      </c>
      <c r="I102" s="34">
        <f t="shared" si="2"/>
        <v>11672290.59</v>
      </c>
      <c r="J102" s="48">
        <f t="shared" si="3"/>
        <v>5041168.93</v>
      </c>
    </row>
    <row r="103" spans="1:10">
      <c r="A103" s="30" t="s">
        <v>131</v>
      </c>
      <c r="B103" t="s">
        <v>48</v>
      </c>
      <c r="C103" s="2">
        <v>219937005.70227188</v>
      </c>
      <c r="D103" t="s">
        <v>48</v>
      </c>
      <c r="E103" t="s">
        <v>22</v>
      </c>
      <c r="F103" t="s">
        <v>43</v>
      </c>
      <c r="G103" t="s">
        <v>11</v>
      </c>
      <c r="H103" s="25">
        <f>_xlfn.IFS(F103="STAR Kids",INDEX('ATLIS Percentages'!D:D,MATCH($G:$G&amp;" "&amp;$E:$E,'ATLIS Percentages'!$A:$A,0)),
F103="STAR+PLUS",INDEX('ATLIS Percentages'!E:E,MATCH($G:$G&amp;" "&amp;$E:$E,'ATLIS Percentages'!$A:$A,0)),
F103="STAR",INDEX('ATLIS Percentages'!F:F,MATCH($G:$G&amp;" "&amp;$E:$E,'ATLIS Percentages'!$A:$A,0)))</f>
        <v>4.9566751187899744E-2</v>
      </c>
      <c r="I103" s="34">
        <f t="shared" si="2"/>
        <v>10901562.84</v>
      </c>
      <c r="J103" s="48">
        <f t="shared" si="3"/>
        <v>4708297.78</v>
      </c>
    </row>
    <row r="104" spans="1:10">
      <c r="A104" s="30">
        <v>63</v>
      </c>
      <c r="B104" t="s">
        <v>49</v>
      </c>
      <c r="C104" s="2">
        <v>163914791.83359605</v>
      </c>
      <c r="D104" t="s">
        <v>49</v>
      </c>
      <c r="E104" t="s">
        <v>22</v>
      </c>
      <c r="F104" t="s">
        <v>38</v>
      </c>
      <c r="G104" t="s">
        <v>11</v>
      </c>
      <c r="H104" s="25">
        <f>_xlfn.IFS(F104="STAR Kids",INDEX('ATLIS Percentages'!D:D,MATCH($G:$G&amp;" "&amp;$E:$E,'ATLIS Percentages'!$A:$A,0)),
F104="STAR+PLUS",INDEX('ATLIS Percentages'!E:E,MATCH($G:$G&amp;" "&amp;$E:$E,'ATLIS Percentages'!$A:$A,0)),
F104="STAR",INDEX('ATLIS Percentages'!F:F,MATCH($G:$G&amp;" "&amp;$E:$E,'ATLIS Percentages'!$A:$A,0)))</f>
        <v>2.231346474884913E-2</v>
      </c>
      <c r="I104" s="34">
        <f t="shared" si="2"/>
        <v>3657506.93</v>
      </c>
      <c r="J104" s="48">
        <f t="shared" si="3"/>
        <v>1579647.98</v>
      </c>
    </row>
    <row r="105" spans="1:10">
      <c r="A105" s="30">
        <v>69</v>
      </c>
      <c r="B105" t="s">
        <v>49</v>
      </c>
      <c r="C105" s="2">
        <v>0</v>
      </c>
      <c r="D105" t="s">
        <v>49</v>
      </c>
      <c r="E105" t="s">
        <v>22</v>
      </c>
      <c r="F105" t="s">
        <v>43</v>
      </c>
      <c r="G105" t="s">
        <v>11</v>
      </c>
      <c r="H105" s="25">
        <f>_xlfn.IFS(F105="STAR Kids",INDEX('ATLIS Percentages'!D:D,MATCH($G:$G&amp;" "&amp;$E:$E,'ATLIS Percentages'!$A:$A,0)),
F105="STAR+PLUS",INDEX('ATLIS Percentages'!E:E,MATCH($G:$G&amp;" "&amp;$E:$E,'ATLIS Percentages'!$A:$A,0)),
F105="STAR",INDEX('ATLIS Percentages'!F:F,MATCH($G:$G&amp;" "&amp;$E:$E,'ATLIS Percentages'!$A:$A,0)))</f>
        <v>4.9566751187899744E-2</v>
      </c>
      <c r="I105" s="34">
        <f t="shared" si="2"/>
        <v>0</v>
      </c>
      <c r="J105" s="48">
        <f t="shared" si="3"/>
        <v>0</v>
      </c>
    </row>
    <row r="106" spans="1:10">
      <c r="A106" s="30" t="s">
        <v>132</v>
      </c>
      <c r="B106" t="s">
        <v>101</v>
      </c>
      <c r="C106" s="2">
        <v>58547453.556995392</v>
      </c>
      <c r="D106" t="s">
        <v>101</v>
      </c>
      <c r="E106" t="s">
        <v>23</v>
      </c>
      <c r="F106" t="s">
        <v>38</v>
      </c>
      <c r="G106" t="s">
        <v>11</v>
      </c>
      <c r="H106" s="25">
        <f>_xlfn.IFS(F106="STAR Kids",INDEX('ATLIS Percentages'!D:D,MATCH($G:$G&amp;" "&amp;$E:$E,'ATLIS Percentages'!$A:$A,0)),
F106="STAR+PLUS",INDEX('ATLIS Percentages'!E:E,MATCH($G:$G&amp;" "&amp;$E:$E,'ATLIS Percentages'!$A:$A,0)),
F106="STAR",INDEX('ATLIS Percentages'!F:F,MATCH($G:$G&amp;" "&amp;$E:$E,'ATLIS Percentages'!$A:$A,0)))</f>
        <v>0</v>
      </c>
      <c r="I106" s="34">
        <f t="shared" si="2"/>
        <v>0</v>
      </c>
      <c r="J106" s="48">
        <f t="shared" si="3"/>
        <v>0</v>
      </c>
    </row>
    <row r="107" spans="1:10">
      <c r="A107" s="30" t="s">
        <v>133</v>
      </c>
      <c r="B107" t="s">
        <v>101</v>
      </c>
      <c r="C107" s="2">
        <v>52809085.147945374</v>
      </c>
      <c r="D107" t="s">
        <v>101</v>
      </c>
      <c r="E107" t="s">
        <v>23</v>
      </c>
      <c r="F107" t="s">
        <v>41</v>
      </c>
      <c r="G107" t="s">
        <v>11</v>
      </c>
      <c r="H107" s="25">
        <f>_xlfn.IFS(F107="STAR Kids",INDEX('ATLIS Percentages'!D:D,MATCH($G:$G&amp;" "&amp;$E:$E,'ATLIS Percentages'!$A:$A,0)),
F107="STAR+PLUS",INDEX('ATLIS Percentages'!E:E,MATCH($G:$G&amp;" "&amp;$E:$E,'ATLIS Percentages'!$A:$A,0)),
F107="STAR",INDEX('ATLIS Percentages'!F:F,MATCH($G:$G&amp;" "&amp;$E:$E,'ATLIS Percentages'!$A:$A,0)))</f>
        <v>0</v>
      </c>
      <c r="I107" s="34">
        <f t="shared" si="2"/>
        <v>0</v>
      </c>
      <c r="J107" s="48">
        <f t="shared" si="3"/>
        <v>0</v>
      </c>
    </row>
    <row r="108" spans="1:10">
      <c r="A108" s="30" t="s">
        <v>134</v>
      </c>
      <c r="B108" t="s">
        <v>135</v>
      </c>
      <c r="C108" s="2">
        <v>36142099.756370462</v>
      </c>
      <c r="D108" t="s">
        <v>135</v>
      </c>
      <c r="E108" t="s">
        <v>23</v>
      </c>
      <c r="F108" t="s">
        <v>38</v>
      </c>
      <c r="G108" t="s">
        <v>11</v>
      </c>
      <c r="H108" s="25">
        <f>_xlfn.IFS(F108="STAR Kids",INDEX('ATLIS Percentages'!D:D,MATCH($G:$G&amp;" "&amp;$E:$E,'ATLIS Percentages'!$A:$A,0)),
F108="STAR+PLUS",INDEX('ATLIS Percentages'!E:E,MATCH($G:$G&amp;" "&amp;$E:$E,'ATLIS Percentages'!$A:$A,0)),
F108="STAR",INDEX('ATLIS Percentages'!F:F,MATCH($G:$G&amp;" "&amp;$E:$E,'ATLIS Percentages'!$A:$A,0)))</f>
        <v>0</v>
      </c>
      <c r="I108" s="34">
        <f t="shared" si="2"/>
        <v>0</v>
      </c>
      <c r="J108" s="48">
        <f t="shared" si="3"/>
        <v>0</v>
      </c>
    </row>
    <row r="109" spans="1:10">
      <c r="A109" s="30">
        <v>10</v>
      </c>
      <c r="B109" t="s">
        <v>45</v>
      </c>
      <c r="C109" s="2">
        <v>136746786.58941141</v>
      </c>
      <c r="D109" t="s">
        <v>45</v>
      </c>
      <c r="E109" t="s">
        <v>23</v>
      </c>
      <c r="F109" t="s">
        <v>38</v>
      </c>
      <c r="G109" t="s">
        <v>11</v>
      </c>
      <c r="H109" s="25">
        <f>_xlfn.IFS(F109="STAR Kids",INDEX('ATLIS Percentages'!D:D,MATCH($G:$G&amp;" "&amp;$E:$E,'ATLIS Percentages'!$A:$A,0)),
F109="STAR+PLUS",INDEX('ATLIS Percentages'!E:E,MATCH($G:$G&amp;" "&amp;$E:$E,'ATLIS Percentages'!$A:$A,0)),
F109="STAR",INDEX('ATLIS Percentages'!F:F,MATCH($G:$G&amp;" "&amp;$E:$E,'ATLIS Percentages'!$A:$A,0)))</f>
        <v>0</v>
      </c>
      <c r="I109" s="34">
        <f t="shared" si="2"/>
        <v>0</v>
      </c>
      <c r="J109" s="48">
        <f t="shared" si="3"/>
        <v>0</v>
      </c>
    </row>
    <row r="110" spans="1:10">
      <c r="A110" s="30" t="s">
        <v>136</v>
      </c>
      <c r="B110" t="s">
        <v>45</v>
      </c>
      <c r="C110" s="2">
        <v>33624125.62061967</v>
      </c>
      <c r="D110" t="s">
        <v>45</v>
      </c>
      <c r="E110" t="s">
        <v>23</v>
      </c>
      <c r="F110" t="s">
        <v>41</v>
      </c>
      <c r="G110" t="s">
        <v>11</v>
      </c>
      <c r="H110" s="25">
        <f>_xlfn.IFS(F110="STAR Kids",INDEX('ATLIS Percentages'!D:D,MATCH($G:$G&amp;" "&amp;$E:$E,'ATLIS Percentages'!$A:$A,0)),
F110="STAR+PLUS",INDEX('ATLIS Percentages'!E:E,MATCH($G:$G&amp;" "&amp;$E:$E,'ATLIS Percentages'!$A:$A,0)),
F110="STAR",INDEX('ATLIS Percentages'!F:F,MATCH($G:$G&amp;" "&amp;$E:$E,'ATLIS Percentages'!$A:$A,0)))</f>
        <v>0</v>
      </c>
      <c r="I110" s="34">
        <f t="shared" si="2"/>
        <v>0</v>
      </c>
      <c r="J110" s="48">
        <f t="shared" si="3"/>
        <v>0</v>
      </c>
    </row>
    <row r="111" spans="1:10">
      <c r="A111" s="30" t="s">
        <v>137</v>
      </c>
      <c r="B111" t="s">
        <v>45</v>
      </c>
      <c r="C111" s="2">
        <v>70259916.127238616</v>
      </c>
      <c r="D111" t="s">
        <v>45</v>
      </c>
      <c r="E111" t="s">
        <v>23</v>
      </c>
      <c r="F111" t="s">
        <v>43</v>
      </c>
      <c r="G111" t="s">
        <v>11</v>
      </c>
      <c r="H111" s="25">
        <f>_xlfn.IFS(F111="STAR Kids",INDEX('ATLIS Percentages'!D:D,MATCH($G:$G&amp;" "&amp;$E:$E,'ATLIS Percentages'!$A:$A,0)),
F111="STAR+PLUS",INDEX('ATLIS Percentages'!E:E,MATCH($G:$G&amp;" "&amp;$E:$E,'ATLIS Percentages'!$A:$A,0)),
F111="STAR",INDEX('ATLIS Percentages'!F:F,MATCH($G:$G&amp;" "&amp;$E:$E,'ATLIS Percentages'!$A:$A,0)))</f>
        <v>1.6148722677364648E-2</v>
      </c>
      <c r="I111" s="34">
        <f t="shared" si="2"/>
        <v>1134607.8999999999</v>
      </c>
      <c r="J111" s="48">
        <f t="shared" si="3"/>
        <v>490028.08</v>
      </c>
    </row>
    <row r="112" spans="1:10">
      <c r="A112" s="30">
        <v>18</v>
      </c>
      <c r="B112" t="s">
        <v>48</v>
      </c>
      <c r="C112" s="2">
        <v>189151546.85698593</v>
      </c>
      <c r="D112" t="s">
        <v>48</v>
      </c>
      <c r="E112" t="s">
        <v>23</v>
      </c>
      <c r="F112" t="s">
        <v>43</v>
      </c>
      <c r="G112" t="s">
        <v>11</v>
      </c>
      <c r="H112" s="25">
        <f>_xlfn.IFS(F112="STAR Kids",INDEX('ATLIS Percentages'!D:D,MATCH($G:$G&amp;" "&amp;$E:$E,'ATLIS Percentages'!$A:$A,0)),
F112="STAR+PLUS",INDEX('ATLIS Percentages'!E:E,MATCH($G:$G&amp;" "&amp;$E:$E,'ATLIS Percentages'!$A:$A,0)),
F112="STAR",INDEX('ATLIS Percentages'!F:F,MATCH($G:$G&amp;" "&amp;$E:$E,'ATLIS Percentages'!$A:$A,0)))</f>
        <v>1.6148722677364648E-2</v>
      </c>
      <c r="I112" s="34">
        <f t="shared" si="2"/>
        <v>3054555.87</v>
      </c>
      <c r="J112" s="48">
        <f t="shared" si="3"/>
        <v>1319238.24</v>
      </c>
    </row>
    <row r="113" spans="1:10">
      <c r="A113" s="30">
        <v>19</v>
      </c>
      <c r="B113" t="s">
        <v>49</v>
      </c>
      <c r="C113" s="2">
        <v>0</v>
      </c>
      <c r="D113" t="s">
        <v>49</v>
      </c>
      <c r="E113" t="s">
        <v>23</v>
      </c>
      <c r="F113" t="s">
        <v>43</v>
      </c>
      <c r="G113" t="s">
        <v>11</v>
      </c>
      <c r="H113" s="25">
        <f>_xlfn.IFS(F113="STAR Kids",INDEX('ATLIS Percentages'!D:D,MATCH($G:$G&amp;" "&amp;$E:$E,'ATLIS Percentages'!$A:$A,0)),
F113="STAR+PLUS",INDEX('ATLIS Percentages'!E:E,MATCH($G:$G&amp;" "&amp;$E:$E,'ATLIS Percentages'!$A:$A,0)),
F113="STAR",INDEX('ATLIS Percentages'!F:F,MATCH($G:$G&amp;" "&amp;$E:$E,'ATLIS Percentages'!$A:$A,0)))</f>
        <v>1.6148722677364648E-2</v>
      </c>
      <c r="I113" s="34">
        <f t="shared" si="2"/>
        <v>0</v>
      </c>
      <c r="J113" s="48">
        <f t="shared" si="3"/>
        <v>0</v>
      </c>
    </row>
    <row r="114" spans="1:10">
      <c r="A114" s="30">
        <v>43</v>
      </c>
      <c r="B114" t="s">
        <v>37</v>
      </c>
      <c r="C114" s="2">
        <v>42475859.200582847</v>
      </c>
      <c r="D114" t="s">
        <v>37</v>
      </c>
      <c r="E114" t="s">
        <v>7</v>
      </c>
      <c r="F114" t="s">
        <v>38</v>
      </c>
      <c r="G114" t="s">
        <v>8</v>
      </c>
      <c r="H114" s="25">
        <f>_xlfn.IFS(F114="STAR Kids",INDEX('ATLIS Percentages'!D:D,MATCH($G:$G&amp;" "&amp;$E:$E,'ATLIS Percentages'!$A:$A,0)),
F114="STAR+PLUS",INDEX('ATLIS Percentages'!E:E,MATCH($G:$G&amp;" "&amp;$E:$E,'ATLIS Percentages'!$A:$A,0)),
F114="STAR",INDEX('ATLIS Percentages'!F:F,MATCH($G:$G&amp;" "&amp;$E:$E,'ATLIS Percentages'!$A:$A,0)))</f>
        <v>0</v>
      </c>
      <c r="I114" s="34">
        <f t="shared" si="2"/>
        <v>0</v>
      </c>
      <c r="J114" s="48">
        <f t="shared" si="3"/>
        <v>0</v>
      </c>
    </row>
    <row r="115" spans="1:10">
      <c r="A115" s="30">
        <v>42</v>
      </c>
      <c r="B115" t="s">
        <v>39</v>
      </c>
      <c r="C115" s="2">
        <v>176193588.72673175</v>
      </c>
      <c r="D115" t="s">
        <v>39</v>
      </c>
      <c r="E115" t="s">
        <v>7</v>
      </c>
      <c r="F115" t="s">
        <v>38</v>
      </c>
      <c r="G115" t="s">
        <v>8</v>
      </c>
      <c r="H115" s="25">
        <f>_xlfn.IFS(F115="STAR Kids",INDEX('ATLIS Percentages'!D:D,MATCH($G:$G&amp;" "&amp;$E:$E,'ATLIS Percentages'!$A:$A,0)),
F115="STAR+PLUS",INDEX('ATLIS Percentages'!E:E,MATCH($G:$G&amp;" "&amp;$E:$E,'ATLIS Percentages'!$A:$A,0)),
F115="STAR",INDEX('ATLIS Percentages'!F:F,MATCH($G:$G&amp;" "&amp;$E:$E,'ATLIS Percentages'!$A:$A,0)))</f>
        <v>0</v>
      </c>
      <c r="I115" s="34">
        <f t="shared" si="2"/>
        <v>0</v>
      </c>
      <c r="J115" s="48">
        <f t="shared" si="3"/>
        <v>0</v>
      </c>
    </row>
    <row r="116" spans="1:10">
      <c r="A116" s="30" t="s">
        <v>40</v>
      </c>
      <c r="B116" t="s">
        <v>39</v>
      </c>
      <c r="C116" s="2">
        <v>92359815.788159296</v>
      </c>
      <c r="D116" t="s">
        <v>39</v>
      </c>
      <c r="E116" t="s">
        <v>7</v>
      </c>
      <c r="F116" t="s">
        <v>41</v>
      </c>
      <c r="G116" t="s">
        <v>8</v>
      </c>
      <c r="H116" s="25">
        <f>_xlfn.IFS(F116="STAR Kids",INDEX('ATLIS Percentages'!D:D,MATCH($G:$G&amp;" "&amp;$E:$E,'ATLIS Percentages'!$A:$A,0)),
F116="STAR+PLUS",INDEX('ATLIS Percentages'!E:E,MATCH($G:$G&amp;" "&amp;$E:$E,'ATLIS Percentages'!$A:$A,0)),
F116="STAR",INDEX('ATLIS Percentages'!F:F,MATCH($G:$G&amp;" "&amp;$E:$E,'ATLIS Percentages'!$A:$A,0)))</f>
        <v>8.410135095889555E-4</v>
      </c>
      <c r="I116" s="34">
        <f t="shared" si="2"/>
        <v>77675.850000000006</v>
      </c>
      <c r="J116" s="48">
        <f t="shared" si="3"/>
        <v>33547.58</v>
      </c>
    </row>
    <row r="117" spans="1:10">
      <c r="A117" s="30" t="s">
        <v>42</v>
      </c>
      <c r="B117" t="s">
        <v>39</v>
      </c>
      <c r="C117" s="2">
        <v>168341951.75713345</v>
      </c>
      <c r="D117" t="s">
        <v>39</v>
      </c>
      <c r="E117" t="s">
        <v>7</v>
      </c>
      <c r="F117" t="s">
        <v>43</v>
      </c>
      <c r="G117" t="s">
        <v>8</v>
      </c>
      <c r="H117" s="25">
        <f>_xlfn.IFS(F117="STAR Kids",INDEX('ATLIS Percentages'!D:D,MATCH($G:$G&amp;" "&amp;$E:$E,'ATLIS Percentages'!$A:$A,0)),
F117="STAR+PLUS",INDEX('ATLIS Percentages'!E:E,MATCH($G:$G&amp;" "&amp;$E:$E,'ATLIS Percentages'!$A:$A,0)),
F117="STAR",INDEX('ATLIS Percentages'!F:F,MATCH($G:$G&amp;" "&amp;$E:$E,'ATLIS Percentages'!$A:$A,0)))</f>
        <v>0</v>
      </c>
      <c r="I117" s="34">
        <f t="shared" si="2"/>
        <v>0</v>
      </c>
      <c r="J117" s="48">
        <f t="shared" si="3"/>
        <v>0</v>
      </c>
    </row>
    <row r="118" spans="1:10">
      <c r="A118" s="30">
        <v>46</v>
      </c>
      <c r="B118" t="s">
        <v>44</v>
      </c>
      <c r="C118" s="2">
        <v>187297480.01505354</v>
      </c>
      <c r="D118" t="s">
        <v>44</v>
      </c>
      <c r="E118" t="s">
        <v>7</v>
      </c>
      <c r="F118" t="s">
        <v>43</v>
      </c>
      <c r="G118" t="s">
        <v>8</v>
      </c>
      <c r="H118" s="25">
        <f>_xlfn.IFS(F118="STAR Kids",INDEX('ATLIS Percentages'!D:D,MATCH($G:$G&amp;" "&amp;$E:$E,'ATLIS Percentages'!$A:$A,0)),
F118="STAR+PLUS",INDEX('ATLIS Percentages'!E:E,MATCH($G:$G&amp;" "&amp;$E:$E,'ATLIS Percentages'!$A:$A,0)),
F118="STAR",INDEX('ATLIS Percentages'!F:F,MATCH($G:$G&amp;" "&amp;$E:$E,'ATLIS Percentages'!$A:$A,0)))</f>
        <v>0</v>
      </c>
      <c r="I118" s="34">
        <f t="shared" si="2"/>
        <v>0</v>
      </c>
      <c r="J118" s="48">
        <f t="shared" si="3"/>
        <v>0</v>
      </c>
    </row>
    <row r="119" spans="1:10">
      <c r="A119" s="30">
        <v>40</v>
      </c>
      <c r="B119" t="s">
        <v>45</v>
      </c>
      <c r="C119" s="2">
        <v>205005831.15724114</v>
      </c>
      <c r="D119" t="s">
        <v>45</v>
      </c>
      <c r="E119" t="s">
        <v>7</v>
      </c>
      <c r="F119" t="s">
        <v>38</v>
      </c>
      <c r="G119" t="s">
        <v>8</v>
      </c>
      <c r="H119" s="25">
        <f>_xlfn.IFS(F119="STAR Kids",INDEX('ATLIS Percentages'!D:D,MATCH($G:$G&amp;" "&amp;$E:$E,'ATLIS Percentages'!$A:$A,0)),
F119="STAR+PLUS",INDEX('ATLIS Percentages'!E:E,MATCH($G:$G&amp;" "&amp;$E:$E,'ATLIS Percentages'!$A:$A,0)),
F119="STAR",INDEX('ATLIS Percentages'!F:F,MATCH($G:$G&amp;" "&amp;$E:$E,'ATLIS Percentages'!$A:$A,0)))</f>
        <v>0</v>
      </c>
      <c r="I119" s="34">
        <f t="shared" si="2"/>
        <v>0</v>
      </c>
      <c r="J119" s="48">
        <f t="shared" si="3"/>
        <v>0</v>
      </c>
    </row>
    <row r="120" spans="1:10">
      <c r="A120" s="30">
        <v>47</v>
      </c>
      <c r="B120" t="s">
        <v>45</v>
      </c>
      <c r="C120" s="2">
        <v>0</v>
      </c>
      <c r="D120" t="s">
        <v>45</v>
      </c>
      <c r="E120" t="s">
        <v>7</v>
      </c>
      <c r="F120" t="s">
        <v>43</v>
      </c>
      <c r="G120" t="s">
        <v>8</v>
      </c>
      <c r="H120" s="25">
        <f>_xlfn.IFS(F120="STAR Kids",INDEX('ATLIS Percentages'!D:D,MATCH($G:$G&amp;" "&amp;$E:$E,'ATLIS Percentages'!$A:$A,0)),
F120="STAR+PLUS",INDEX('ATLIS Percentages'!E:E,MATCH($G:$G&amp;" "&amp;$E:$E,'ATLIS Percentages'!$A:$A,0)),
F120="STAR",INDEX('ATLIS Percentages'!F:F,MATCH($G:$G&amp;" "&amp;$E:$E,'ATLIS Percentages'!$A:$A,0)))</f>
        <v>0</v>
      </c>
      <c r="I120" s="34">
        <f t="shared" si="2"/>
        <v>0</v>
      </c>
      <c r="J120" s="48">
        <f t="shared" si="3"/>
        <v>0</v>
      </c>
    </row>
    <row r="121" spans="1:10">
      <c r="A121" s="30" t="s">
        <v>46</v>
      </c>
      <c r="B121" t="s">
        <v>45</v>
      </c>
      <c r="C121" s="2">
        <v>82313273.609127909</v>
      </c>
      <c r="D121" t="s">
        <v>45</v>
      </c>
      <c r="E121" t="s">
        <v>7</v>
      </c>
      <c r="F121" t="s">
        <v>41</v>
      </c>
      <c r="G121" t="s">
        <v>8</v>
      </c>
      <c r="H121" s="25">
        <f>_xlfn.IFS(F121="STAR Kids",INDEX('ATLIS Percentages'!D:D,MATCH($G:$G&amp;" "&amp;$E:$E,'ATLIS Percentages'!$A:$A,0)),
F121="STAR+PLUS",INDEX('ATLIS Percentages'!E:E,MATCH($G:$G&amp;" "&amp;$E:$E,'ATLIS Percentages'!$A:$A,0)),
F121="STAR",INDEX('ATLIS Percentages'!F:F,MATCH($G:$G&amp;" "&amp;$E:$E,'ATLIS Percentages'!$A:$A,0)))</f>
        <v>8.410135095889555E-4</v>
      </c>
      <c r="I121" s="34">
        <f t="shared" si="2"/>
        <v>69226.58</v>
      </c>
      <c r="J121" s="48">
        <f t="shared" si="3"/>
        <v>29898.41</v>
      </c>
    </row>
    <row r="122" spans="1:10">
      <c r="A122" s="30" t="s">
        <v>47</v>
      </c>
      <c r="B122" t="s">
        <v>48</v>
      </c>
      <c r="C122" s="2">
        <v>166818931.18939701</v>
      </c>
      <c r="D122" t="s">
        <v>48</v>
      </c>
      <c r="E122" t="s">
        <v>7</v>
      </c>
      <c r="F122" t="s">
        <v>43</v>
      </c>
      <c r="G122" t="s">
        <v>8</v>
      </c>
      <c r="H122" s="25">
        <f>_xlfn.IFS(F122="STAR Kids",INDEX('ATLIS Percentages'!D:D,MATCH($G:$G&amp;" "&amp;$E:$E,'ATLIS Percentages'!$A:$A,0)),
F122="STAR+PLUS",INDEX('ATLIS Percentages'!E:E,MATCH($G:$G&amp;" "&amp;$E:$E,'ATLIS Percentages'!$A:$A,0)),
F122="STAR",INDEX('ATLIS Percentages'!F:F,MATCH($G:$G&amp;" "&amp;$E:$E,'ATLIS Percentages'!$A:$A,0)))</f>
        <v>0</v>
      </c>
      <c r="I122" s="34">
        <f t="shared" si="2"/>
        <v>0</v>
      </c>
      <c r="J122" s="48">
        <f t="shared" si="3"/>
        <v>0</v>
      </c>
    </row>
    <row r="123" spans="1:10">
      <c r="A123" s="30">
        <v>44</v>
      </c>
      <c r="B123" t="s">
        <v>49</v>
      </c>
      <c r="C123" s="2">
        <v>14984719.494238997</v>
      </c>
      <c r="D123" t="s">
        <v>49</v>
      </c>
      <c r="E123" t="s">
        <v>7</v>
      </c>
      <c r="F123" t="s">
        <v>38</v>
      </c>
      <c r="G123" t="s">
        <v>8</v>
      </c>
      <c r="H123" s="25">
        <f>_xlfn.IFS(F123="STAR Kids",INDEX('ATLIS Percentages'!D:D,MATCH($G:$G&amp;" "&amp;$E:$E,'ATLIS Percentages'!$A:$A,0)),
F123="STAR+PLUS",INDEX('ATLIS Percentages'!E:E,MATCH($G:$G&amp;" "&amp;$E:$E,'ATLIS Percentages'!$A:$A,0)),
F123="STAR",INDEX('ATLIS Percentages'!F:F,MATCH($G:$G&amp;" "&amp;$E:$E,'ATLIS Percentages'!$A:$A,0)))</f>
        <v>0</v>
      </c>
      <c r="I123" s="34">
        <f t="shared" si="2"/>
        <v>0</v>
      </c>
      <c r="J123" s="48">
        <f t="shared" si="3"/>
        <v>0</v>
      </c>
    </row>
    <row r="124" spans="1:10">
      <c r="A124" s="30">
        <v>45</v>
      </c>
      <c r="B124" t="s">
        <v>49</v>
      </c>
      <c r="C124" s="2">
        <v>0</v>
      </c>
      <c r="D124" t="s">
        <v>49</v>
      </c>
      <c r="E124" t="s">
        <v>7</v>
      </c>
      <c r="F124" t="s">
        <v>43</v>
      </c>
      <c r="G124" t="s">
        <v>8</v>
      </c>
      <c r="H124" s="25">
        <f>_xlfn.IFS(F124="STAR Kids",INDEX('ATLIS Percentages'!D:D,MATCH($G:$G&amp;" "&amp;$E:$E,'ATLIS Percentages'!$A:$A,0)),
F124="STAR+PLUS",INDEX('ATLIS Percentages'!E:E,MATCH($G:$G&amp;" "&amp;$E:$E,'ATLIS Percentages'!$A:$A,0)),
F124="STAR",INDEX('ATLIS Percentages'!F:F,MATCH($G:$G&amp;" "&amp;$E:$E,'ATLIS Percentages'!$A:$A,0)))</f>
        <v>0</v>
      </c>
      <c r="I124" s="34">
        <f t="shared" si="2"/>
        <v>0</v>
      </c>
      <c r="J124" s="48">
        <f t="shared" si="3"/>
        <v>0</v>
      </c>
    </row>
    <row r="125" spans="1:10">
      <c r="A125" s="30" t="s">
        <v>50</v>
      </c>
      <c r="B125" t="s">
        <v>37</v>
      </c>
      <c r="C125" s="2">
        <v>103658862.34979095</v>
      </c>
      <c r="D125" t="s">
        <v>37</v>
      </c>
      <c r="E125" t="s">
        <v>12</v>
      </c>
      <c r="F125" t="s">
        <v>41</v>
      </c>
      <c r="G125" t="s">
        <v>8</v>
      </c>
      <c r="H125" s="25">
        <f>_xlfn.IFS(F125="STAR Kids",INDEX('ATLIS Percentages'!D:D,MATCH($G:$G&amp;" "&amp;$E:$E,'ATLIS Percentages'!$A:$A,0)),
F125="STAR+PLUS",INDEX('ATLIS Percentages'!E:E,MATCH($G:$G&amp;" "&amp;$E:$E,'ATLIS Percentages'!$A:$A,0)),
F125="STAR",INDEX('ATLIS Percentages'!F:F,MATCH($G:$G&amp;" "&amp;$E:$E,'ATLIS Percentages'!$A:$A,0)))</f>
        <v>0.05</v>
      </c>
      <c r="I125" s="34">
        <f t="shared" si="2"/>
        <v>5182943.12</v>
      </c>
      <c r="J125" s="48">
        <f t="shared" si="3"/>
        <v>2238471.67</v>
      </c>
    </row>
    <row r="126" spans="1:10">
      <c r="A126" s="30">
        <v>95</v>
      </c>
      <c r="B126" t="s">
        <v>44</v>
      </c>
      <c r="C126" s="2">
        <v>68498736.419801921</v>
      </c>
      <c r="D126" t="s">
        <v>44</v>
      </c>
      <c r="E126" t="s">
        <v>12</v>
      </c>
      <c r="F126" t="s">
        <v>38</v>
      </c>
      <c r="G126" t="s">
        <v>8</v>
      </c>
      <c r="H126" s="25">
        <f>_xlfn.IFS(F126="STAR Kids",INDEX('ATLIS Percentages'!D:D,MATCH($G:$G&amp;" "&amp;$E:$E,'ATLIS Percentages'!$A:$A,0)),
F126="STAR+PLUS",INDEX('ATLIS Percentages'!E:E,MATCH($G:$G&amp;" "&amp;$E:$E,'ATLIS Percentages'!$A:$A,0)),
F126="STAR",INDEX('ATLIS Percentages'!F:F,MATCH($G:$G&amp;" "&amp;$E:$E,'ATLIS Percentages'!$A:$A,0)))</f>
        <v>2.3996712949541366E-2</v>
      </c>
      <c r="I126" s="34">
        <f t="shared" si="2"/>
        <v>1643744.52</v>
      </c>
      <c r="J126" s="48">
        <f t="shared" si="3"/>
        <v>709920.11</v>
      </c>
    </row>
    <row r="127" spans="1:10">
      <c r="A127" s="30" t="s">
        <v>51</v>
      </c>
      <c r="B127" t="s">
        <v>44</v>
      </c>
      <c r="C127" s="2">
        <v>371169089.89319175</v>
      </c>
      <c r="D127" t="s">
        <v>44</v>
      </c>
      <c r="E127" t="s">
        <v>12</v>
      </c>
      <c r="F127" t="s">
        <v>43</v>
      </c>
      <c r="G127" t="s">
        <v>8</v>
      </c>
      <c r="H127" s="25">
        <f>_xlfn.IFS(F127="STAR Kids",INDEX('ATLIS Percentages'!D:D,MATCH($G:$G&amp;" "&amp;$E:$E,'ATLIS Percentages'!$A:$A,0)),
F127="STAR+PLUS",INDEX('ATLIS Percentages'!E:E,MATCH($G:$G&amp;" "&amp;$E:$E,'ATLIS Percentages'!$A:$A,0)),
F127="STAR",INDEX('ATLIS Percentages'!F:F,MATCH($G:$G&amp;" "&amp;$E:$E,'ATLIS Percentages'!$A:$A,0)))</f>
        <v>0</v>
      </c>
      <c r="I127" s="34">
        <f t="shared" si="2"/>
        <v>0</v>
      </c>
      <c r="J127" s="48">
        <f t="shared" si="3"/>
        <v>0</v>
      </c>
    </row>
    <row r="128" spans="1:10">
      <c r="A128" s="30">
        <v>93</v>
      </c>
      <c r="B128" t="s">
        <v>52</v>
      </c>
      <c r="C128" s="2">
        <v>263456268.54927468</v>
      </c>
      <c r="D128" t="s">
        <v>52</v>
      </c>
      <c r="E128" t="s">
        <v>12</v>
      </c>
      <c r="F128" t="s">
        <v>38</v>
      </c>
      <c r="G128" t="s">
        <v>8</v>
      </c>
      <c r="H128" s="25">
        <f>_xlfn.IFS(F128="STAR Kids",INDEX('ATLIS Percentages'!D:D,MATCH($G:$G&amp;" "&amp;$E:$E,'ATLIS Percentages'!$A:$A,0)),
F128="STAR+PLUS",INDEX('ATLIS Percentages'!E:E,MATCH($G:$G&amp;" "&amp;$E:$E,'ATLIS Percentages'!$A:$A,0)),
F128="STAR",INDEX('ATLIS Percentages'!F:F,MATCH($G:$G&amp;" "&amp;$E:$E,'ATLIS Percentages'!$A:$A,0)))</f>
        <v>2.3996712949541366E-2</v>
      </c>
      <c r="I128" s="34">
        <f t="shared" si="2"/>
        <v>6322084.4500000002</v>
      </c>
      <c r="J128" s="48">
        <f t="shared" si="3"/>
        <v>2730457.7</v>
      </c>
    </row>
    <row r="129" spans="1:10">
      <c r="A129" s="30" t="s">
        <v>53</v>
      </c>
      <c r="B129" t="s">
        <v>45</v>
      </c>
      <c r="C129" s="2">
        <v>297109261.54538572</v>
      </c>
      <c r="D129" t="s">
        <v>45</v>
      </c>
      <c r="E129" t="s">
        <v>12</v>
      </c>
      <c r="F129" t="s">
        <v>43</v>
      </c>
      <c r="G129" t="s">
        <v>8</v>
      </c>
      <c r="H129" s="25">
        <f>_xlfn.IFS(F129="STAR Kids",INDEX('ATLIS Percentages'!D:D,MATCH($G:$G&amp;" "&amp;$E:$E,'ATLIS Percentages'!$A:$A,0)),
F129="STAR+PLUS",INDEX('ATLIS Percentages'!E:E,MATCH($G:$G&amp;" "&amp;$E:$E,'ATLIS Percentages'!$A:$A,0)),
F129="STAR",INDEX('ATLIS Percentages'!F:F,MATCH($G:$G&amp;" "&amp;$E:$E,'ATLIS Percentages'!$A:$A,0)))</f>
        <v>0</v>
      </c>
      <c r="I129" s="34">
        <f t="shared" si="2"/>
        <v>0</v>
      </c>
      <c r="J129" s="48">
        <f t="shared" si="3"/>
        <v>0</v>
      </c>
    </row>
    <row r="130" spans="1:10">
      <c r="A130" s="30" t="s">
        <v>54</v>
      </c>
      <c r="B130" t="s">
        <v>48</v>
      </c>
      <c r="C130" s="2">
        <v>29753623.10034224</v>
      </c>
      <c r="D130" t="s">
        <v>48</v>
      </c>
      <c r="E130" t="s">
        <v>12</v>
      </c>
      <c r="F130" t="s">
        <v>43</v>
      </c>
      <c r="G130" t="s">
        <v>8</v>
      </c>
      <c r="H130" s="25">
        <f>_xlfn.IFS(F130="STAR Kids",INDEX('ATLIS Percentages'!D:D,MATCH($G:$G&amp;" "&amp;$E:$E,'ATLIS Percentages'!$A:$A,0)),
F130="STAR+PLUS",INDEX('ATLIS Percentages'!E:E,MATCH($G:$G&amp;" "&amp;$E:$E,'ATLIS Percentages'!$A:$A,0)),
F130="STAR",INDEX('ATLIS Percentages'!F:F,MATCH($G:$G&amp;" "&amp;$E:$E,'ATLIS Percentages'!$A:$A,0)))</f>
        <v>0</v>
      </c>
      <c r="I130" s="34">
        <f t="shared" si="2"/>
        <v>0</v>
      </c>
      <c r="J130" s="48">
        <f t="shared" si="3"/>
        <v>0</v>
      </c>
    </row>
    <row r="131" spans="1:10">
      <c r="A131" s="30">
        <v>90</v>
      </c>
      <c r="B131" t="s">
        <v>49</v>
      </c>
      <c r="C131" s="2">
        <v>355519531.12359583</v>
      </c>
      <c r="D131" t="s">
        <v>49</v>
      </c>
      <c r="E131" t="s">
        <v>12</v>
      </c>
      <c r="F131" t="s">
        <v>38</v>
      </c>
      <c r="G131" t="s">
        <v>8</v>
      </c>
      <c r="H131" s="25">
        <f>_xlfn.IFS(F131="STAR Kids",INDEX('ATLIS Percentages'!D:D,MATCH($G:$G&amp;" "&amp;$E:$E,'ATLIS Percentages'!$A:$A,0)),
F131="STAR+PLUS",INDEX('ATLIS Percentages'!E:E,MATCH($G:$G&amp;" "&amp;$E:$E,'ATLIS Percentages'!$A:$A,0)),
F131="STAR",INDEX('ATLIS Percentages'!F:F,MATCH($G:$G&amp;" "&amp;$E:$E,'ATLIS Percentages'!$A:$A,0)))</f>
        <v>2.3996712949541366E-2</v>
      </c>
      <c r="I131" s="34">
        <f t="shared" si="2"/>
        <v>8531300.1400000006</v>
      </c>
      <c r="J131" s="48">
        <f t="shared" si="3"/>
        <v>3684600.28</v>
      </c>
    </row>
    <row r="132" spans="1:10">
      <c r="A132" s="30" t="s">
        <v>55</v>
      </c>
      <c r="B132" t="s">
        <v>49</v>
      </c>
      <c r="C132" s="2">
        <v>164132662.2856127</v>
      </c>
      <c r="D132" t="s">
        <v>49</v>
      </c>
      <c r="E132" t="s">
        <v>12</v>
      </c>
      <c r="F132" t="s">
        <v>41</v>
      </c>
      <c r="G132" t="s">
        <v>8</v>
      </c>
      <c r="H132" s="25">
        <f>_xlfn.IFS(F132="STAR Kids",INDEX('ATLIS Percentages'!D:D,MATCH($G:$G&amp;" "&amp;$E:$E,'ATLIS Percentages'!$A:$A,0)),
F132="STAR+PLUS",INDEX('ATLIS Percentages'!E:E,MATCH($G:$G&amp;" "&amp;$E:$E,'ATLIS Percentages'!$A:$A,0)),
F132="STAR",INDEX('ATLIS Percentages'!F:F,MATCH($G:$G&amp;" "&amp;$E:$E,'ATLIS Percentages'!$A:$A,0)))</f>
        <v>0.05</v>
      </c>
      <c r="I132" s="34">
        <f t="shared" si="2"/>
        <v>8206633.1100000003</v>
      </c>
      <c r="J132" s="48">
        <f t="shared" si="3"/>
        <v>3544379.19</v>
      </c>
    </row>
    <row r="133" spans="1:10">
      <c r="A133" s="30">
        <v>37</v>
      </c>
      <c r="B133" t="s">
        <v>56</v>
      </c>
      <c r="C133" s="2">
        <v>97052670.392179996</v>
      </c>
      <c r="D133" t="s">
        <v>56</v>
      </c>
      <c r="E133" t="s">
        <v>13</v>
      </c>
      <c r="F133" t="s">
        <v>38</v>
      </c>
      <c r="G133" t="s">
        <v>8</v>
      </c>
      <c r="H133" s="25">
        <f>_xlfn.IFS(F133="STAR Kids",INDEX('ATLIS Percentages'!D:D,MATCH($G:$G&amp;" "&amp;$E:$E,'ATLIS Percentages'!$A:$A,0)),
F133="STAR+PLUS",INDEX('ATLIS Percentages'!E:E,MATCH($G:$G&amp;" "&amp;$E:$E,'ATLIS Percentages'!$A:$A,0)),
F133="STAR",INDEX('ATLIS Percentages'!F:F,MATCH($G:$G&amp;" "&amp;$E:$E,'ATLIS Percentages'!$A:$A,0)))</f>
        <v>0</v>
      </c>
      <c r="I133" s="34">
        <f t="shared" ref="I133:I196" si="4">ROUND(C133*H133,2)</f>
        <v>0</v>
      </c>
      <c r="J133" s="48">
        <f t="shared" ref="J133:J196" si="5">ROUND(I133*$J$1*1.08,2)</f>
        <v>0</v>
      </c>
    </row>
    <row r="134" spans="1:10">
      <c r="A134" s="30" t="s">
        <v>57</v>
      </c>
      <c r="B134" t="s">
        <v>56</v>
      </c>
      <c r="C134" s="2">
        <v>93146959.923943251</v>
      </c>
      <c r="D134" t="s">
        <v>56</v>
      </c>
      <c r="E134" t="s">
        <v>13</v>
      </c>
      <c r="F134" t="s">
        <v>43</v>
      </c>
      <c r="G134" t="s">
        <v>8</v>
      </c>
      <c r="H134" s="25">
        <f>_xlfn.IFS(F134="STAR Kids",INDEX('ATLIS Percentages'!D:D,MATCH($G:$G&amp;" "&amp;$E:$E,'ATLIS Percentages'!$A:$A,0)),
F134="STAR+PLUS",INDEX('ATLIS Percentages'!E:E,MATCH($G:$G&amp;" "&amp;$E:$E,'ATLIS Percentages'!$A:$A,0)),
F134="STAR",INDEX('ATLIS Percentages'!F:F,MATCH($G:$G&amp;" "&amp;$E:$E,'ATLIS Percentages'!$A:$A,0)))</f>
        <v>0</v>
      </c>
      <c r="I134" s="34">
        <f t="shared" si="4"/>
        <v>0</v>
      </c>
      <c r="J134" s="48">
        <f t="shared" si="5"/>
        <v>0</v>
      </c>
    </row>
    <row r="135" spans="1:10">
      <c r="A135" s="30">
        <v>31</v>
      </c>
      <c r="B135" t="s">
        <v>44</v>
      </c>
      <c r="C135" s="2">
        <v>7452375.3546443209</v>
      </c>
      <c r="D135" t="s">
        <v>44</v>
      </c>
      <c r="E135" t="s">
        <v>58</v>
      </c>
      <c r="F135" t="s">
        <v>38</v>
      </c>
      <c r="G135" t="s">
        <v>8</v>
      </c>
      <c r="H135" s="25">
        <f>_xlfn.IFS(F135="STAR Kids",INDEX('ATLIS Percentages'!D:D,MATCH($G:$G&amp;" "&amp;$E:$E,'ATLIS Percentages'!$A:$A,0)),
F135="STAR+PLUS",INDEX('ATLIS Percentages'!E:E,MATCH($G:$G&amp;" "&amp;$E:$E,'ATLIS Percentages'!$A:$A,0)),
F135="STAR",INDEX('ATLIS Percentages'!F:F,MATCH($G:$G&amp;" "&amp;$E:$E,'ATLIS Percentages'!$A:$A,0)))</f>
        <v>0</v>
      </c>
      <c r="I135" s="34">
        <f t="shared" si="4"/>
        <v>0</v>
      </c>
      <c r="J135" s="48">
        <f t="shared" si="5"/>
        <v>0</v>
      </c>
    </row>
    <row r="136" spans="1:10">
      <c r="A136" s="30">
        <v>33</v>
      </c>
      <c r="B136" t="s">
        <v>44</v>
      </c>
      <c r="C136" s="2">
        <v>123395109.16634838</v>
      </c>
      <c r="D136" t="s">
        <v>44</v>
      </c>
      <c r="E136" t="s">
        <v>58</v>
      </c>
      <c r="F136" t="s">
        <v>43</v>
      </c>
      <c r="G136" t="s">
        <v>8</v>
      </c>
      <c r="H136" s="25">
        <f>_xlfn.IFS(F136="STAR Kids",INDEX('ATLIS Percentages'!D:D,MATCH($G:$G&amp;" "&amp;$E:$E,'ATLIS Percentages'!$A:$A,0)),
F136="STAR+PLUS",INDEX('ATLIS Percentages'!E:E,MATCH($G:$G&amp;" "&amp;$E:$E,'ATLIS Percentages'!$A:$A,0)),
F136="STAR",INDEX('ATLIS Percentages'!F:F,MATCH($G:$G&amp;" "&amp;$E:$E,'ATLIS Percentages'!$A:$A,0)))</f>
        <v>0</v>
      </c>
      <c r="I136" s="34">
        <f t="shared" si="4"/>
        <v>0</v>
      </c>
      <c r="J136" s="48">
        <f t="shared" si="5"/>
        <v>0</v>
      </c>
    </row>
    <row r="137" spans="1:10">
      <c r="A137" s="30">
        <v>36</v>
      </c>
      <c r="B137" t="s">
        <v>45</v>
      </c>
      <c r="C137" s="2">
        <v>68919484.326229006</v>
      </c>
      <c r="D137" t="s">
        <v>45</v>
      </c>
      <c r="E137" t="s">
        <v>13</v>
      </c>
      <c r="F137" t="s">
        <v>38</v>
      </c>
      <c r="G137" t="s">
        <v>8</v>
      </c>
      <c r="H137" s="25">
        <f>_xlfn.IFS(F137="STAR Kids",INDEX('ATLIS Percentages'!D:D,MATCH($G:$G&amp;" "&amp;$E:$E,'ATLIS Percentages'!$A:$A,0)),
F137="STAR+PLUS",INDEX('ATLIS Percentages'!E:E,MATCH($G:$G&amp;" "&amp;$E:$E,'ATLIS Percentages'!$A:$A,0)),
F137="STAR",INDEX('ATLIS Percentages'!F:F,MATCH($G:$G&amp;" "&amp;$E:$E,'ATLIS Percentages'!$A:$A,0)))</f>
        <v>0</v>
      </c>
      <c r="I137" s="34">
        <f t="shared" si="4"/>
        <v>0</v>
      </c>
      <c r="J137" s="48">
        <f t="shared" si="5"/>
        <v>0</v>
      </c>
    </row>
    <row r="138" spans="1:10">
      <c r="A138" s="30" t="s">
        <v>59</v>
      </c>
      <c r="B138" t="s">
        <v>45</v>
      </c>
      <c r="C138" s="2">
        <v>38777843.700360492</v>
      </c>
      <c r="D138" t="s">
        <v>45</v>
      </c>
      <c r="E138" t="s">
        <v>13</v>
      </c>
      <c r="F138" t="s">
        <v>41</v>
      </c>
      <c r="G138" t="s">
        <v>8</v>
      </c>
      <c r="H138" s="25">
        <f>_xlfn.IFS(F138="STAR Kids",INDEX('ATLIS Percentages'!D:D,MATCH($G:$G&amp;" "&amp;$E:$E,'ATLIS Percentages'!$A:$A,0)),
F138="STAR+PLUS",INDEX('ATLIS Percentages'!E:E,MATCH($G:$G&amp;" "&amp;$E:$E,'ATLIS Percentages'!$A:$A,0)),
F138="STAR",INDEX('ATLIS Percentages'!F:F,MATCH($G:$G&amp;" "&amp;$E:$E,'ATLIS Percentages'!$A:$A,0)))</f>
        <v>2.7045003187982438E-3</v>
      </c>
      <c r="I138" s="34">
        <f t="shared" si="4"/>
        <v>104874.69</v>
      </c>
      <c r="J138" s="48">
        <f t="shared" si="5"/>
        <v>45294.54</v>
      </c>
    </row>
    <row r="139" spans="1:10">
      <c r="A139" s="30">
        <v>34</v>
      </c>
      <c r="B139" t="s">
        <v>49</v>
      </c>
      <c r="C139" s="2">
        <v>0</v>
      </c>
      <c r="D139" t="s">
        <v>49</v>
      </c>
      <c r="E139" t="s">
        <v>13</v>
      </c>
      <c r="F139" t="s">
        <v>43</v>
      </c>
      <c r="G139" t="s">
        <v>8</v>
      </c>
      <c r="H139" s="25">
        <f>_xlfn.IFS(F139="STAR Kids",INDEX('ATLIS Percentages'!D:D,MATCH($G:$G&amp;" "&amp;$E:$E,'ATLIS Percentages'!$A:$A,0)),
F139="STAR+PLUS",INDEX('ATLIS Percentages'!E:E,MATCH($G:$G&amp;" "&amp;$E:$E,'ATLIS Percentages'!$A:$A,0)),
F139="STAR",INDEX('ATLIS Percentages'!F:F,MATCH($G:$G&amp;" "&amp;$E:$E,'ATLIS Percentages'!$A:$A,0)))</f>
        <v>0</v>
      </c>
      <c r="I139" s="34">
        <f t="shared" si="4"/>
        <v>0</v>
      </c>
      <c r="J139" s="48">
        <f t="shared" si="5"/>
        <v>0</v>
      </c>
    </row>
    <row r="140" spans="1:10">
      <c r="A140" s="30" t="s">
        <v>60</v>
      </c>
      <c r="B140" t="s">
        <v>49</v>
      </c>
      <c r="C140" s="2">
        <v>14016757.216533026</v>
      </c>
      <c r="D140" t="s">
        <v>49</v>
      </c>
      <c r="E140" t="s">
        <v>13</v>
      </c>
      <c r="F140" t="s">
        <v>41</v>
      </c>
      <c r="G140" t="s">
        <v>8</v>
      </c>
      <c r="H140" s="25">
        <f>_xlfn.IFS(F140="STAR Kids",INDEX('ATLIS Percentages'!D:D,MATCH($G:$G&amp;" "&amp;$E:$E,'ATLIS Percentages'!$A:$A,0)),
F140="STAR+PLUS",INDEX('ATLIS Percentages'!E:E,MATCH($G:$G&amp;" "&amp;$E:$E,'ATLIS Percentages'!$A:$A,0)),
F140="STAR",INDEX('ATLIS Percentages'!F:F,MATCH($G:$G&amp;" "&amp;$E:$E,'ATLIS Percentages'!$A:$A,0)))</f>
        <v>2.7045003187982438E-3</v>
      </c>
      <c r="I140" s="34">
        <f t="shared" si="4"/>
        <v>37908.32</v>
      </c>
      <c r="J140" s="48">
        <f t="shared" si="5"/>
        <v>16372.3</v>
      </c>
    </row>
    <row r="141" spans="1:10">
      <c r="A141" s="30">
        <v>79</v>
      </c>
      <c r="B141" t="s">
        <v>61</v>
      </c>
      <c r="C141" s="2">
        <v>406530605.80384243</v>
      </c>
      <c r="D141" t="s">
        <v>61</v>
      </c>
      <c r="E141" t="s">
        <v>14</v>
      </c>
      <c r="F141" t="s">
        <v>38</v>
      </c>
      <c r="G141" t="s">
        <v>8</v>
      </c>
      <c r="H141" s="25">
        <f>_xlfn.IFS(F141="STAR Kids",INDEX('ATLIS Percentages'!D:D,MATCH($G:$G&amp;" "&amp;$E:$E,'ATLIS Percentages'!$A:$A,0)),
F141="STAR+PLUS",INDEX('ATLIS Percentages'!E:E,MATCH($G:$G&amp;" "&amp;$E:$E,'ATLIS Percentages'!$A:$A,0)),
F141="STAR",INDEX('ATLIS Percentages'!F:F,MATCH($G:$G&amp;" "&amp;$E:$E,'ATLIS Percentages'!$A:$A,0)))</f>
        <v>0</v>
      </c>
      <c r="I141" s="34">
        <f t="shared" si="4"/>
        <v>0</v>
      </c>
      <c r="J141" s="48">
        <f t="shared" si="5"/>
        <v>0</v>
      </c>
    </row>
    <row r="142" spans="1:10">
      <c r="A142" s="30" t="s">
        <v>62</v>
      </c>
      <c r="B142" t="s">
        <v>61</v>
      </c>
      <c r="C142" s="2">
        <v>208472254.56496274</v>
      </c>
      <c r="D142" t="s">
        <v>61</v>
      </c>
      <c r="E142" t="s">
        <v>14</v>
      </c>
      <c r="F142" t="s">
        <v>43</v>
      </c>
      <c r="G142" t="s">
        <v>8</v>
      </c>
      <c r="H142" s="25">
        <f>_xlfn.IFS(F142="STAR Kids",INDEX('ATLIS Percentages'!D:D,MATCH($G:$G&amp;" "&amp;$E:$E,'ATLIS Percentages'!$A:$A,0)),
F142="STAR+PLUS",INDEX('ATLIS Percentages'!E:E,MATCH($G:$G&amp;" "&amp;$E:$E,'ATLIS Percentages'!$A:$A,0)),
F142="STAR",INDEX('ATLIS Percentages'!F:F,MATCH($G:$G&amp;" "&amp;$E:$E,'ATLIS Percentages'!$A:$A,0)))</f>
        <v>0</v>
      </c>
      <c r="I142" s="34">
        <f t="shared" si="4"/>
        <v>0</v>
      </c>
      <c r="J142" s="48">
        <f t="shared" si="5"/>
        <v>0</v>
      </c>
    </row>
    <row r="143" spans="1:10">
      <c r="A143" s="30" t="s">
        <v>63</v>
      </c>
      <c r="B143" t="s">
        <v>44</v>
      </c>
      <c r="C143" s="2">
        <v>34979333.78586366</v>
      </c>
      <c r="D143" t="s">
        <v>44</v>
      </c>
      <c r="E143" t="s">
        <v>14</v>
      </c>
      <c r="F143" t="s">
        <v>38</v>
      </c>
      <c r="G143" t="s">
        <v>8</v>
      </c>
      <c r="H143" s="25">
        <f>_xlfn.IFS(F143="STAR Kids",INDEX('ATLIS Percentages'!D:D,MATCH($G:$G&amp;" "&amp;$E:$E,'ATLIS Percentages'!$A:$A,0)),
F143="STAR+PLUS",INDEX('ATLIS Percentages'!E:E,MATCH($G:$G&amp;" "&amp;$E:$E,'ATLIS Percentages'!$A:$A,0)),
F143="STAR",INDEX('ATLIS Percentages'!F:F,MATCH($G:$G&amp;" "&amp;$E:$E,'ATLIS Percentages'!$A:$A,0)))</f>
        <v>0</v>
      </c>
      <c r="I143" s="34">
        <f t="shared" si="4"/>
        <v>0</v>
      </c>
      <c r="J143" s="48">
        <f t="shared" si="5"/>
        <v>0</v>
      </c>
    </row>
    <row r="144" spans="1:10">
      <c r="A144" s="30" t="s">
        <v>64</v>
      </c>
      <c r="B144" t="s">
        <v>44</v>
      </c>
      <c r="C144" s="2">
        <v>234411088.01094651</v>
      </c>
      <c r="D144" t="s">
        <v>44</v>
      </c>
      <c r="E144" t="s">
        <v>65</v>
      </c>
      <c r="F144" t="s">
        <v>43</v>
      </c>
      <c r="G144" t="s">
        <v>8</v>
      </c>
      <c r="H144" s="25">
        <f>_xlfn.IFS(F144="STAR Kids",INDEX('ATLIS Percentages'!D:D,MATCH($G:$G&amp;" "&amp;$E:$E,'ATLIS Percentages'!$A:$A,0)),
F144="STAR+PLUS",INDEX('ATLIS Percentages'!E:E,MATCH($G:$G&amp;" "&amp;$E:$E,'ATLIS Percentages'!$A:$A,0)),
F144="STAR",INDEX('ATLIS Percentages'!F:F,MATCH($G:$G&amp;" "&amp;$E:$E,'ATLIS Percentages'!$A:$A,0)))</f>
        <v>0</v>
      </c>
      <c r="I144" s="34">
        <f t="shared" si="4"/>
        <v>0</v>
      </c>
      <c r="J144" s="48">
        <f t="shared" si="5"/>
        <v>0</v>
      </c>
    </row>
    <row r="145" spans="1:10">
      <c r="A145" s="30">
        <v>72</v>
      </c>
      <c r="B145" t="s">
        <v>66</v>
      </c>
      <c r="C145" s="2">
        <v>565038535.53860629</v>
      </c>
      <c r="D145" t="s">
        <v>66</v>
      </c>
      <c r="E145" t="s">
        <v>14</v>
      </c>
      <c r="F145" t="s">
        <v>38</v>
      </c>
      <c r="G145" t="s">
        <v>8</v>
      </c>
      <c r="H145" s="25">
        <f>_xlfn.IFS(F145="STAR Kids",INDEX('ATLIS Percentages'!D:D,MATCH($G:$G&amp;" "&amp;$E:$E,'ATLIS Percentages'!$A:$A,0)),
F145="STAR+PLUS",INDEX('ATLIS Percentages'!E:E,MATCH($G:$G&amp;" "&amp;$E:$E,'ATLIS Percentages'!$A:$A,0)),
F145="STAR",INDEX('ATLIS Percentages'!F:F,MATCH($G:$G&amp;" "&amp;$E:$E,'ATLIS Percentages'!$A:$A,0)))</f>
        <v>0</v>
      </c>
      <c r="I145" s="34">
        <f t="shared" si="4"/>
        <v>0</v>
      </c>
      <c r="J145" s="48">
        <f t="shared" si="5"/>
        <v>0</v>
      </c>
    </row>
    <row r="146" spans="1:10">
      <c r="A146" s="30" t="s">
        <v>67</v>
      </c>
      <c r="B146" t="s">
        <v>66</v>
      </c>
      <c r="C146" s="2">
        <v>287970493.5997591</v>
      </c>
      <c r="D146" t="s">
        <v>66</v>
      </c>
      <c r="E146" t="s">
        <v>14</v>
      </c>
      <c r="F146" t="s">
        <v>41</v>
      </c>
      <c r="G146" t="s">
        <v>8</v>
      </c>
      <c r="H146" s="25">
        <f>_xlfn.IFS(F146="STAR Kids",INDEX('ATLIS Percentages'!D:D,MATCH($G:$G&amp;" "&amp;$E:$E,'ATLIS Percentages'!$A:$A,0)),
F146="STAR+PLUS",INDEX('ATLIS Percentages'!E:E,MATCH($G:$G&amp;" "&amp;$E:$E,'ATLIS Percentages'!$A:$A,0)),
F146="STAR",INDEX('ATLIS Percentages'!F:F,MATCH($G:$G&amp;" "&amp;$E:$E,'ATLIS Percentages'!$A:$A,0)))</f>
        <v>9.3851223637376102E-4</v>
      </c>
      <c r="I146" s="34">
        <f t="shared" si="4"/>
        <v>270263.83</v>
      </c>
      <c r="J146" s="48">
        <f t="shared" si="5"/>
        <v>116724.79</v>
      </c>
    </row>
    <row r="147" spans="1:10">
      <c r="A147" s="30" t="s">
        <v>68</v>
      </c>
      <c r="B147" t="s">
        <v>48</v>
      </c>
      <c r="C147" s="2">
        <v>219748384.20860082</v>
      </c>
      <c r="D147" t="s">
        <v>48</v>
      </c>
      <c r="E147" t="s">
        <v>65</v>
      </c>
      <c r="F147" t="s">
        <v>38</v>
      </c>
      <c r="G147" t="s">
        <v>8</v>
      </c>
      <c r="H147" s="25">
        <f>_xlfn.IFS(F147="STAR Kids",INDEX('ATLIS Percentages'!D:D,MATCH($G:$G&amp;" "&amp;$E:$E,'ATLIS Percentages'!$A:$A,0)),
F147="STAR+PLUS",INDEX('ATLIS Percentages'!E:E,MATCH($G:$G&amp;" "&amp;$E:$E,'ATLIS Percentages'!$A:$A,0)),
F147="STAR",INDEX('ATLIS Percentages'!F:F,MATCH($G:$G&amp;" "&amp;$E:$E,'ATLIS Percentages'!$A:$A,0)))</f>
        <v>0</v>
      </c>
      <c r="I147" s="34">
        <f t="shared" si="4"/>
        <v>0</v>
      </c>
      <c r="J147" s="48">
        <f t="shared" si="5"/>
        <v>0</v>
      </c>
    </row>
    <row r="148" spans="1:10">
      <c r="A148" s="30" t="s">
        <v>69</v>
      </c>
      <c r="B148" t="s">
        <v>48</v>
      </c>
      <c r="C148" s="2">
        <v>699614060.00816584</v>
      </c>
      <c r="D148" t="s">
        <v>48</v>
      </c>
      <c r="E148" t="s">
        <v>14</v>
      </c>
      <c r="F148" t="s">
        <v>43</v>
      </c>
      <c r="G148" t="s">
        <v>8</v>
      </c>
      <c r="H148" s="25">
        <f>_xlfn.IFS(F148="STAR Kids",INDEX('ATLIS Percentages'!D:D,MATCH($G:$G&amp;" "&amp;$E:$E,'ATLIS Percentages'!$A:$A,0)),
F148="STAR+PLUS",INDEX('ATLIS Percentages'!E:E,MATCH($G:$G&amp;" "&amp;$E:$E,'ATLIS Percentages'!$A:$A,0)),
F148="STAR",INDEX('ATLIS Percentages'!F:F,MATCH($G:$G&amp;" "&amp;$E:$E,'ATLIS Percentages'!$A:$A,0)))</f>
        <v>0</v>
      </c>
      <c r="I148" s="34">
        <f t="shared" si="4"/>
        <v>0</v>
      </c>
      <c r="J148" s="48">
        <f t="shared" si="5"/>
        <v>0</v>
      </c>
    </row>
    <row r="149" spans="1:10">
      <c r="A149" s="30" t="s">
        <v>70</v>
      </c>
      <c r="B149" t="s">
        <v>48</v>
      </c>
      <c r="C149" s="2">
        <v>112918459.64081107</v>
      </c>
      <c r="D149" t="s">
        <v>48</v>
      </c>
      <c r="E149" t="s">
        <v>14</v>
      </c>
      <c r="F149" t="s">
        <v>41</v>
      </c>
      <c r="G149" t="s">
        <v>8</v>
      </c>
      <c r="H149" s="25">
        <f>_xlfn.IFS(F149="STAR Kids",INDEX('ATLIS Percentages'!D:D,MATCH($G:$G&amp;" "&amp;$E:$E,'ATLIS Percentages'!$A:$A,0)),
F149="STAR+PLUS",INDEX('ATLIS Percentages'!E:E,MATCH($G:$G&amp;" "&amp;$E:$E,'ATLIS Percentages'!$A:$A,0)),
F149="STAR",INDEX('ATLIS Percentages'!F:F,MATCH($G:$G&amp;" "&amp;$E:$E,'ATLIS Percentages'!$A:$A,0)))</f>
        <v>9.3851223637376102E-4</v>
      </c>
      <c r="I149" s="34">
        <f t="shared" si="4"/>
        <v>105975.36</v>
      </c>
      <c r="J149" s="48">
        <f t="shared" si="5"/>
        <v>45769.91</v>
      </c>
    </row>
    <row r="150" spans="1:10">
      <c r="A150" s="30">
        <v>71</v>
      </c>
      <c r="B150" t="s">
        <v>49</v>
      </c>
      <c r="C150" s="2">
        <v>108907873.9828074</v>
      </c>
      <c r="D150" t="s">
        <v>49</v>
      </c>
      <c r="E150" t="s">
        <v>14</v>
      </c>
      <c r="F150" t="s">
        <v>38</v>
      </c>
      <c r="G150" t="s">
        <v>8</v>
      </c>
      <c r="H150" s="25">
        <f>_xlfn.IFS(F150="STAR Kids",INDEX('ATLIS Percentages'!D:D,MATCH($G:$G&amp;" "&amp;$E:$E,'ATLIS Percentages'!$A:$A,0)),
F150="STAR+PLUS",INDEX('ATLIS Percentages'!E:E,MATCH($G:$G&amp;" "&amp;$E:$E,'ATLIS Percentages'!$A:$A,0)),
F150="STAR",INDEX('ATLIS Percentages'!F:F,MATCH($G:$G&amp;" "&amp;$E:$E,'ATLIS Percentages'!$A:$A,0)))</f>
        <v>0</v>
      </c>
      <c r="I150" s="34">
        <f t="shared" si="4"/>
        <v>0</v>
      </c>
      <c r="J150" s="48">
        <f t="shared" si="5"/>
        <v>0</v>
      </c>
    </row>
    <row r="151" spans="1:10">
      <c r="A151" s="30" t="s">
        <v>71</v>
      </c>
      <c r="B151" t="s">
        <v>49</v>
      </c>
      <c r="C151" s="2">
        <v>0</v>
      </c>
      <c r="D151" t="s">
        <v>49</v>
      </c>
      <c r="E151" t="s">
        <v>14</v>
      </c>
      <c r="F151" t="s">
        <v>43</v>
      </c>
      <c r="G151" t="s">
        <v>8</v>
      </c>
      <c r="H151" s="25">
        <f>_xlfn.IFS(F151="STAR Kids",INDEX('ATLIS Percentages'!D:D,MATCH($G:$G&amp;" "&amp;$E:$E,'ATLIS Percentages'!$A:$A,0)),
F151="STAR+PLUS",INDEX('ATLIS Percentages'!E:E,MATCH($G:$G&amp;" "&amp;$E:$E,'ATLIS Percentages'!$A:$A,0)),
F151="STAR",INDEX('ATLIS Percentages'!F:F,MATCH($G:$G&amp;" "&amp;$E:$E,'ATLIS Percentages'!$A:$A,0)))</f>
        <v>0</v>
      </c>
      <c r="I151" s="34">
        <f t="shared" si="4"/>
        <v>0</v>
      </c>
      <c r="J151" s="48">
        <f t="shared" si="5"/>
        <v>0</v>
      </c>
    </row>
    <row r="152" spans="1:10">
      <c r="A152" s="30" t="s">
        <v>72</v>
      </c>
      <c r="B152" t="s">
        <v>49</v>
      </c>
      <c r="C152" s="2">
        <v>58676563.228098676</v>
      </c>
      <c r="D152" t="s">
        <v>49</v>
      </c>
      <c r="E152" t="s">
        <v>14</v>
      </c>
      <c r="F152" t="s">
        <v>41</v>
      </c>
      <c r="G152" t="s">
        <v>8</v>
      </c>
      <c r="H152" s="25">
        <f>_xlfn.IFS(F152="STAR Kids",INDEX('ATLIS Percentages'!D:D,MATCH($G:$G&amp;" "&amp;$E:$E,'ATLIS Percentages'!$A:$A,0)),
F152="STAR+PLUS",INDEX('ATLIS Percentages'!E:E,MATCH($G:$G&amp;" "&amp;$E:$E,'ATLIS Percentages'!$A:$A,0)),
F152="STAR",INDEX('ATLIS Percentages'!F:F,MATCH($G:$G&amp;" "&amp;$E:$E,'ATLIS Percentages'!$A:$A,0)))</f>
        <v>9.3851223637376102E-4</v>
      </c>
      <c r="I152" s="34">
        <f t="shared" si="4"/>
        <v>55068.67</v>
      </c>
      <c r="J152" s="48">
        <f t="shared" si="5"/>
        <v>23783.72</v>
      </c>
    </row>
    <row r="153" spans="1:10">
      <c r="A153" s="30" t="s">
        <v>73</v>
      </c>
      <c r="B153" t="s">
        <v>74</v>
      </c>
      <c r="C153" s="2">
        <v>195738683.27545452</v>
      </c>
      <c r="D153" t="s">
        <v>74</v>
      </c>
      <c r="E153" t="s">
        <v>15</v>
      </c>
      <c r="F153" t="s">
        <v>38</v>
      </c>
      <c r="G153" t="s">
        <v>8</v>
      </c>
      <c r="H153" s="25">
        <f>_xlfn.IFS(F153="STAR Kids",INDEX('ATLIS Percentages'!D:D,MATCH($G:$G&amp;" "&amp;$E:$E,'ATLIS Percentages'!$A:$A,0)),
F153="STAR+PLUS",INDEX('ATLIS Percentages'!E:E,MATCH($G:$G&amp;" "&amp;$E:$E,'ATLIS Percentages'!$A:$A,0)),
F153="STAR",INDEX('ATLIS Percentages'!F:F,MATCH($G:$G&amp;" "&amp;$E:$E,'ATLIS Percentages'!$A:$A,0)))</f>
        <v>2.7943840160574912E-2</v>
      </c>
      <c r="I153" s="34">
        <f t="shared" si="4"/>
        <v>5469690.4800000004</v>
      </c>
      <c r="J153" s="48">
        <f t="shared" si="5"/>
        <v>2362315.56</v>
      </c>
    </row>
    <row r="154" spans="1:10">
      <c r="A154" s="30" t="s">
        <v>75</v>
      </c>
      <c r="B154" t="s">
        <v>74</v>
      </c>
      <c r="C154" s="2">
        <v>67067922.823999077</v>
      </c>
      <c r="D154" t="s">
        <v>74</v>
      </c>
      <c r="E154" t="s">
        <v>15</v>
      </c>
      <c r="F154" t="s">
        <v>41</v>
      </c>
      <c r="G154" t="s">
        <v>8</v>
      </c>
      <c r="H154" s="25">
        <f>_xlfn.IFS(F154="STAR Kids",INDEX('ATLIS Percentages'!D:D,MATCH($G:$G&amp;" "&amp;$E:$E,'ATLIS Percentages'!$A:$A,0)),
F154="STAR+PLUS",INDEX('ATLIS Percentages'!E:E,MATCH($G:$G&amp;" "&amp;$E:$E,'ATLIS Percentages'!$A:$A,0)),
F154="STAR",INDEX('ATLIS Percentages'!F:F,MATCH($G:$G&amp;" "&amp;$E:$E,'ATLIS Percentages'!$A:$A,0)))</f>
        <v>0.05</v>
      </c>
      <c r="I154" s="34">
        <f t="shared" si="4"/>
        <v>3353396.14</v>
      </c>
      <c r="J154" s="48">
        <f t="shared" si="5"/>
        <v>1448304.97</v>
      </c>
    </row>
    <row r="155" spans="1:10">
      <c r="A155" s="30" t="s">
        <v>76</v>
      </c>
      <c r="B155" t="s">
        <v>44</v>
      </c>
      <c r="C155" s="2">
        <v>60188202.960852161</v>
      </c>
      <c r="D155" t="s">
        <v>44</v>
      </c>
      <c r="E155" t="s">
        <v>15</v>
      </c>
      <c r="F155" t="s">
        <v>38</v>
      </c>
      <c r="G155" t="s">
        <v>8</v>
      </c>
      <c r="H155" s="25">
        <f>_xlfn.IFS(F155="STAR Kids",INDEX('ATLIS Percentages'!D:D,MATCH($G:$G&amp;" "&amp;$E:$E,'ATLIS Percentages'!$A:$A,0)),
F155="STAR+PLUS",INDEX('ATLIS Percentages'!E:E,MATCH($G:$G&amp;" "&amp;$E:$E,'ATLIS Percentages'!$A:$A,0)),
F155="STAR",INDEX('ATLIS Percentages'!F:F,MATCH($G:$G&amp;" "&amp;$E:$E,'ATLIS Percentages'!$A:$A,0)))</f>
        <v>2.7943840160574912E-2</v>
      </c>
      <c r="I155" s="34">
        <f t="shared" si="4"/>
        <v>1681889.52</v>
      </c>
      <c r="J155" s="48">
        <f t="shared" si="5"/>
        <v>726394.63</v>
      </c>
    </row>
    <row r="156" spans="1:10">
      <c r="A156" s="30" t="s">
        <v>77</v>
      </c>
      <c r="B156" t="s">
        <v>44</v>
      </c>
      <c r="C156" s="2">
        <v>370904938.38358426</v>
      </c>
      <c r="D156" t="s">
        <v>44</v>
      </c>
      <c r="E156" t="s">
        <v>15</v>
      </c>
      <c r="F156" t="s">
        <v>43</v>
      </c>
      <c r="G156" t="s">
        <v>8</v>
      </c>
      <c r="H156" s="25">
        <f>_xlfn.IFS(F156="STAR Kids",INDEX('ATLIS Percentages'!D:D,MATCH($G:$G&amp;" "&amp;$E:$E,'ATLIS Percentages'!$A:$A,0)),
F156="STAR+PLUS",INDEX('ATLIS Percentages'!E:E,MATCH($G:$G&amp;" "&amp;$E:$E,'ATLIS Percentages'!$A:$A,0)),
F156="STAR",INDEX('ATLIS Percentages'!F:F,MATCH($G:$G&amp;" "&amp;$E:$E,'ATLIS Percentages'!$A:$A,0)))</f>
        <v>0</v>
      </c>
      <c r="I156" s="34">
        <f t="shared" si="4"/>
        <v>0</v>
      </c>
      <c r="J156" s="48">
        <f t="shared" si="5"/>
        <v>0</v>
      </c>
    </row>
    <row r="157" spans="1:10">
      <c r="A157" s="30" t="s">
        <v>78</v>
      </c>
      <c r="B157" t="s">
        <v>45</v>
      </c>
      <c r="C157" s="2">
        <v>258174022.02956432</v>
      </c>
      <c r="D157" t="s">
        <v>45</v>
      </c>
      <c r="E157" t="s">
        <v>15</v>
      </c>
      <c r="F157" t="s">
        <v>38</v>
      </c>
      <c r="G157" t="s">
        <v>8</v>
      </c>
      <c r="H157" s="25">
        <f>_xlfn.IFS(F157="STAR Kids",INDEX('ATLIS Percentages'!D:D,MATCH($G:$G&amp;" "&amp;$E:$E,'ATLIS Percentages'!$A:$A,0)),
F157="STAR+PLUS",INDEX('ATLIS Percentages'!E:E,MATCH($G:$G&amp;" "&amp;$E:$E,'ATLIS Percentages'!$A:$A,0)),
F157="STAR",INDEX('ATLIS Percentages'!F:F,MATCH($G:$G&amp;" "&amp;$E:$E,'ATLIS Percentages'!$A:$A,0)))</f>
        <v>2.7943840160574912E-2</v>
      </c>
      <c r="I157" s="34">
        <f t="shared" si="4"/>
        <v>7214373.6100000003</v>
      </c>
      <c r="J157" s="48">
        <f t="shared" si="5"/>
        <v>3115830.25</v>
      </c>
    </row>
    <row r="158" spans="1:10">
      <c r="A158" s="30" t="s">
        <v>79</v>
      </c>
      <c r="B158" t="s">
        <v>45</v>
      </c>
      <c r="C158" s="2">
        <v>495822746.04176861</v>
      </c>
      <c r="D158" t="s">
        <v>45</v>
      </c>
      <c r="E158" t="s">
        <v>15</v>
      </c>
      <c r="F158" t="s">
        <v>43</v>
      </c>
      <c r="G158" t="s">
        <v>8</v>
      </c>
      <c r="H158" s="25">
        <f>_xlfn.IFS(F158="STAR Kids",INDEX('ATLIS Percentages'!D:D,MATCH($G:$G&amp;" "&amp;$E:$E,'ATLIS Percentages'!$A:$A,0)),
F158="STAR+PLUS",INDEX('ATLIS Percentages'!E:E,MATCH($G:$G&amp;" "&amp;$E:$E,'ATLIS Percentages'!$A:$A,0)),
F158="STAR",INDEX('ATLIS Percentages'!F:F,MATCH($G:$G&amp;" "&amp;$E:$E,'ATLIS Percentages'!$A:$A,0)))</f>
        <v>0</v>
      </c>
      <c r="I158" s="34">
        <f t="shared" si="4"/>
        <v>0</v>
      </c>
      <c r="J158" s="48">
        <f t="shared" si="5"/>
        <v>0</v>
      </c>
    </row>
    <row r="159" spans="1:10">
      <c r="A159" s="30" t="s">
        <v>80</v>
      </c>
      <c r="B159" t="s">
        <v>45</v>
      </c>
      <c r="C159" s="2">
        <v>126262473.03774117</v>
      </c>
      <c r="D159" t="s">
        <v>45</v>
      </c>
      <c r="E159" t="s">
        <v>15</v>
      </c>
      <c r="F159" t="s">
        <v>41</v>
      </c>
      <c r="G159" t="s">
        <v>8</v>
      </c>
      <c r="H159" s="25">
        <f>_xlfn.IFS(F159="STAR Kids",INDEX('ATLIS Percentages'!D:D,MATCH($G:$G&amp;" "&amp;$E:$E,'ATLIS Percentages'!$A:$A,0)),
F159="STAR+PLUS",INDEX('ATLIS Percentages'!E:E,MATCH($G:$G&amp;" "&amp;$E:$E,'ATLIS Percentages'!$A:$A,0)),
F159="STAR",INDEX('ATLIS Percentages'!F:F,MATCH($G:$G&amp;" "&amp;$E:$E,'ATLIS Percentages'!$A:$A,0)))</f>
        <v>0.05</v>
      </c>
      <c r="I159" s="34">
        <f t="shared" si="4"/>
        <v>6313123.6500000004</v>
      </c>
      <c r="J159" s="48">
        <f t="shared" si="5"/>
        <v>2726587.6</v>
      </c>
    </row>
    <row r="160" spans="1:10">
      <c r="A160" s="30" t="s">
        <v>81</v>
      </c>
      <c r="B160" t="s">
        <v>48</v>
      </c>
      <c r="C160" s="2">
        <v>70292661.134165034</v>
      </c>
      <c r="D160" t="s">
        <v>48</v>
      </c>
      <c r="E160" t="s">
        <v>15</v>
      </c>
      <c r="F160" t="s">
        <v>38</v>
      </c>
      <c r="G160" t="s">
        <v>8</v>
      </c>
      <c r="H160" s="25">
        <f>_xlfn.IFS(F160="STAR Kids",INDEX('ATLIS Percentages'!D:D,MATCH($G:$G&amp;" "&amp;$E:$E,'ATLIS Percentages'!$A:$A,0)),
F160="STAR+PLUS",INDEX('ATLIS Percentages'!E:E,MATCH($G:$G&amp;" "&amp;$E:$E,'ATLIS Percentages'!$A:$A,0)),
F160="STAR",INDEX('ATLIS Percentages'!F:F,MATCH($G:$G&amp;" "&amp;$E:$E,'ATLIS Percentages'!$A:$A,0)))</f>
        <v>2.7943840160574912E-2</v>
      </c>
      <c r="I160" s="34">
        <f t="shared" si="4"/>
        <v>1964246.89</v>
      </c>
      <c r="J160" s="48">
        <f t="shared" si="5"/>
        <v>848342.52</v>
      </c>
    </row>
    <row r="161" spans="1:10">
      <c r="A161" s="30" t="s">
        <v>82</v>
      </c>
      <c r="B161" t="s">
        <v>48</v>
      </c>
      <c r="C161" s="2">
        <v>48732335.424224176</v>
      </c>
      <c r="D161" t="s">
        <v>48</v>
      </c>
      <c r="E161" t="s">
        <v>15</v>
      </c>
      <c r="F161" t="s">
        <v>41</v>
      </c>
      <c r="G161" t="s">
        <v>8</v>
      </c>
      <c r="H161" s="25">
        <f>_xlfn.IFS(F161="STAR Kids",INDEX('ATLIS Percentages'!D:D,MATCH($G:$G&amp;" "&amp;$E:$E,'ATLIS Percentages'!$A:$A,0)),
F161="STAR+PLUS",INDEX('ATLIS Percentages'!E:E,MATCH($G:$G&amp;" "&amp;$E:$E,'ATLIS Percentages'!$A:$A,0)),
F161="STAR",INDEX('ATLIS Percentages'!F:F,MATCH($G:$G&amp;" "&amp;$E:$E,'ATLIS Percentages'!$A:$A,0)))</f>
        <v>0.05</v>
      </c>
      <c r="I161" s="34">
        <f t="shared" si="4"/>
        <v>2436616.77</v>
      </c>
      <c r="J161" s="48">
        <f t="shared" si="5"/>
        <v>1052355.29</v>
      </c>
    </row>
    <row r="162" spans="1:10">
      <c r="A162" s="30" t="s">
        <v>83</v>
      </c>
      <c r="B162" t="s">
        <v>48</v>
      </c>
      <c r="C162" s="2">
        <v>16104379.646573782</v>
      </c>
      <c r="D162" t="s">
        <v>48</v>
      </c>
      <c r="E162" t="s">
        <v>15</v>
      </c>
      <c r="F162" t="s">
        <v>43</v>
      </c>
      <c r="G162" t="s">
        <v>8</v>
      </c>
      <c r="H162" s="25">
        <f>_xlfn.IFS(F162="STAR Kids",INDEX('ATLIS Percentages'!D:D,MATCH($G:$G&amp;" "&amp;$E:$E,'ATLIS Percentages'!$A:$A,0)),
F162="STAR+PLUS",INDEX('ATLIS Percentages'!E:E,MATCH($G:$G&amp;" "&amp;$E:$E,'ATLIS Percentages'!$A:$A,0)),
F162="STAR",INDEX('ATLIS Percentages'!F:F,MATCH($G:$G&amp;" "&amp;$E:$E,'ATLIS Percentages'!$A:$A,0)))</f>
        <v>0</v>
      </c>
      <c r="I162" s="34">
        <f t="shared" si="4"/>
        <v>0</v>
      </c>
      <c r="J162" s="48">
        <f t="shared" si="5"/>
        <v>0</v>
      </c>
    </row>
    <row r="163" spans="1:10">
      <c r="A163" s="30" t="s">
        <v>84</v>
      </c>
      <c r="B163" t="s">
        <v>66</v>
      </c>
      <c r="C163" s="2">
        <v>31700974.270557612</v>
      </c>
      <c r="D163" t="s">
        <v>66</v>
      </c>
      <c r="E163" t="s">
        <v>16</v>
      </c>
      <c r="F163" t="s">
        <v>41</v>
      </c>
      <c r="G163" t="s">
        <v>8</v>
      </c>
      <c r="H163" s="25">
        <f>_xlfn.IFS(F163="STAR Kids",INDEX('ATLIS Percentages'!D:D,MATCH($G:$G&amp;" "&amp;$E:$E,'ATLIS Percentages'!$A:$A,0)),
F163="STAR+PLUS",INDEX('ATLIS Percentages'!E:E,MATCH($G:$G&amp;" "&amp;$E:$E,'ATLIS Percentages'!$A:$A,0)),
F163="STAR",INDEX('ATLIS Percentages'!F:F,MATCH($G:$G&amp;" "&amp;$E:$E,'ATLIS Percentages'!$A:$A,0)))</f>
        <v>0</v>
      </c>
      <c r="I163" s="34">
        <f t="shared" si="4"/>
        <v>0</v>
      </c>
      <c r="J163" s="48">
        <f t="shared" si="5"/>
        <v>0</v>
      </c>
    </row>
    <row r="164" spans="1:10">
      <c r="A164" s="30" t="s">
        <v>85</v>
      </c>
      <c r="B164" t="s">
        <v>48</v>
      </c>
      <c r="C164" s="2">
        <v>0</v>
      </c>
      <c r="D164" t="s">
        <v>48</v>
      </c>
      <c r="E164" t="s">
        <v>16</v>
      </c>
      <c r="F164" t="s">
        <v>43</v>
      </c>
      <c r="G164" t="s">
        <v>8</v>
      </c>
      <c r="H164" s="25">
        <f>_xlfn.IFS(F164="STAR Kids",INDEX('ATLIS Percentages'!D:D,MATCH($G:$G&amp;" "&amp;$E:$E,'ATLIS Percentages'!$A:$A,0)),
F164="STAR+PLUS",INDEX('ATLIS Percentages'!E:E,MATCH($G:$G&amp;" "&amp;$E:$E,'ATLIS Percentages'!$A:$A,0)),
F164="STAR",INDEX('ATLIS Percentages'!F:F,MATCH($G:$G&amp;" "&amp;$E:$E,'ATLIS Percentages'!$A:$A,0)))</f>
        <v>0</v>
      </c>
      <c r="I164" s="34">
        <f t="shared" si="4"/>
        <v>0</v>
      </c>
      <c r="J164" s="48">
        <f t="shared" si="5"/>
        <v>0</v>
      </c>
    </row>
    <row r="165" spans="1:10">
      <c r="A165" s="30" t="s">
        <v>86</v>
      </c>
      <c r="B165" t="s">
        <v>48</v>
      </c>
      <c r="C165" s="2">
        <v>18132133.832019776</v>
      </c>
      <c r="D165" t="s">
        <v>48</v>
      </c>
      <c r="E165" t="s">
        <v>16</v>
      </c>
      <c r="F165" t="s">
        <v>41</v>
      </c>
      <c r="G165" t="s">
        <v>8</v>
      </c>
      <c r="H165" s="25">
        <f>_xlfn.IFS(F165="STAR Kids",INDEX('ATLIS Percentages'!D:D,MATCH($G:$G&amp;" "&amp;$E:$E,'ATLIS Percentages'!$A:$A,0)),
F165="STAR+PLUS",INDEX('ATLIS Percentages'!E:E,MATCH($G:$G&amp;" "&amp;$E:$E,'ATLIS Percentages'!$A:$A,0)),
F165="STAR",INDEX('ATLIS Percentages'!F:F,MATCH($G:$G&amp;" "&amp;$E:$E,'ATLIS Percentages'!$A:$A,0)))</f>
        <v>0</v>
      </c>
      <c r="I165" s="34">
        <f t="shared" si="4"/>
        <v>0</v>
      </c>
      <c r="J165" s="48">
        <f t="shared" si="5"/>
        <v>0</v>
      </c>
    </row>
    <row r="166" spans="1:10">
      <c r="A166" s="30" t="s">
        <v>87</v>
      </c>
      <c r="B166" t="s">
        <v>61</v>
      </c>
      <c r="C166" s="2">
        <v>32911726.805376306</v>
      </c>
      <c r="D166" t="s">
        <v>61</v>
      </c>
      <c r="E166" t="s">
        <v>16</v>
      </c>
      <c r="F166" t="s">
        <v>38</v>
      </c>
      <c r="G166" t="s">
        <v>8</v>
      </c>
      <c r="H166" s="25">
        <f>_xlfn.IFS(F166="STAR Kids",INDEX('ATLIS Percentages'!D:D,MATCH($G:$G&amp;" "&amp;$E:$E,'ATLIS Percentages'!$A:$A,0)),
F166="STAR+PLUS",INDEX('ATLIS Percentages'!E:E,MATCH($G:$G&amp;" "&amp;$E:$E,'ATLIS Percentages'!$A:$A,0)),
F166="STAR",INDEX('ATLIS Percentages'!F:F,MATCH($G:$G&amp;" "&amp;$E:$E,'ATLIS Percentages'!$A:$A,0)))</f>
        <v>0</v>
      </c>
      <c r="I166" s="34">
        <f t="shared" si="4"/>
        <v>0</v>
      </c>
      <c r="J166" s="48">
        <f t="shared" si="5"/>
        <v>0</v>
      </c>
    </row>
    <row r="167" spans="1:10">
      <c r="A167" s="30" t="s">
        <v>88</v>
      </c>
      <c r="B167" t="s">
        <v>44</v>
      </c>
      <c r="C167" s="2">
        <v>6528061.4547503106</v>
      </c>
      <c r="D167" t="s">
        <v>44</v>
      </c>
      <c r="E167" t="s">
        <v>16</v>
      </c>
      <c r="F167" t="s">
        <v>38</v>
      </c>
      <c r="G167" t="s">
        <v>8</v>
      </c>
      <c r="H167" s="25">
        <f>_xlfn.IFS(F167="STAR Kids",INDEX('ATLIS Percentages'!D:D,MATCH($G:$G&amp;" "&amp;$E:$E,'ATLIS Percentages'!$A:$A,0)),
F167="STAR+PLUS",INDEX('ATLIS Percentages'!E:E,MATCH($G:$G&amp;" "&amp;$E:$E,'ATLIS Percentages'!$A:$A,0)),
F167="STAR",INDEX('ATLIS Percentages'!F:F,MATCH($G:$G&amp;" "&amp;$E:$E,'ATLIS Percentages'!$A:$A,0)))</f>
        <v>0</v>
      </c>
      <c r="I167" s="34">
        <f t="shared" si="4"/>
        <v>0</v>
      </c>
      <c r="J167" s="48">
        <f t="shared" si="5"/>
        <v>0</v>
      </c>
    </row>
    <row r="168" spans="1:10">
      <c r="A168" s="30" t="s">
        <v>89</v>
      </c>
      <c r="B168" t="s">
        <v>44</v>
      </c>
      <c r="C168" s="2">
        <v>85833470.857238904</v>
      </c>
      <c r="D168" t="s">
        <v>44</v>
      </c>
      <c r="E168" t="s">
        <v>16</v>
      </c>
      <c r="F168" t="s">
        <v>43</v>
      </c>
      <c r="G168" t="s">
        <v>8</v>
      </c>
      <c r="H168" s="25">
        <f>_xlfn.IFS(F168="STAR Kids",INDEX('ATLIS Percentages'!D:D,MATCH($G:$G&amp;" "&amp;$E:$E,'ATLIS Percentages'!$A:$A,0)),
F168="STAR+PLUS",INDEX('ATLIS Percentages'!E:E,MATCH($G:$G&amp;" "&amp;$E:$E,'ATLIS Percentages'!$A:$A,0)),
F168="STAR",INDEX('ATLIS Percentages'!F:F,MATCH($G:$G&amp;" "&amp;$E:$E,'ATLIS Percentages'!$A:$A,0)))</f>
        <v>0</v>
      </c>
      <c r="I168" s="34">
        <f t="shared" si="4"/>
        <v>0</v>
      </c>
      <c r="J168" s="48">
        <f t="shared" si="5"/>
        <v>0</v>
      </c>
    </row>
    <row r="169" spans="1:10">
      <c r="A169" s="30" t="s">
        <v>90</v>
      </c>
      <c r="B169" t="s">
        <v>66</v>
      </c>
      <c r="C169" s="2">
        <v>61141548.109293379</v>
      </c>
      <c r="D169" t="s">
        <v>66</v>
      </c>
      <c r="E169" t="s">
        <v>16</v>
      </c>
      <c r="F169" t="s">
        <v>38</v>
      </c>
      <c r="G169" t="s">
        <v>8</v>
      </c>
      <c r="H169" s="25">
        <f>_xlfn.IFS(F169="STAR Kids",INDEX('ATLIS Percentages'!D:D,MATCH($G:$G&amp;" "&amp;$E:$E,'ATLIS Percentages'!$A:$A,0)),
F169="STAR+PLUS",INDEX('ATLIS Percentages'!E:E,MATCH($G:$G&amp;" "&amp;$E:$E,'ATLIS Percentages'!$A:$A,0)),
F169="STAR",INDEX('ATLIS Percentages'!F:F,MATCH($G:$G&amp;" "&amp;$E:$E,'ATLIS Percentages'!$A:$A,0)))</f>
        <v>0</v>
      </c>
      <c r="I169" s="34">
        <f t="shared" si="4"/>
        <v>0</v>
      </c>
      <c r="J169" s="48">
        <f t="shared" si="5"/>
        <v>0</v>
      </c>
    </row>
    <row r="170" spans="1:10">
      <c r="A170" s="30" t="s">
        <v>91</v>
      </c>
      <c r="B170" t="s">
        <v>48</v>
      </c>
      <c r="C170" s="2">
        <v>37994638.417682275</v>
      </c>
      <c r="D170" t="s">
        <v>48</v>
      </c>
      <c r="E170" t="s">
        <v>16</v>
      </c>
      <c r="F170" t="s">
        <v>38</v>
      </c>
      <c r="G170" t="s">
        <v>8</v>
      </c>
      <c r="H170" s="25">
        <f>_xlfn.IFS(F170="STAR Kids",INDEX('ATLIS Percentages'!D:D,MATCH($G:$G&amp;" "&amp;$E:$E,'ATLIS Percentages'!$A:$A,0)),
F170="STAR+PLUS",INDEX('ATLIS Percentages'!E:E,MATCH($G:$G&amp;" "&amp;$E:$E,'ATLIS Percentages'!$A:$A,0)),
F170="STAR",INDEX('ATLIS Percentages'!F:F,MATCH($G:$G&amp;" "&amp;$E:$E,'ATLIS Percentages'!$A:$A,0)))</f>
        <v>0</v>
      </c>
      <c r="I170" s="34">
        <f t="shared" si="4"/>
        <v>0</v>
      </c>
      <c r="J170" s="48">
        <f t="shared" si="5"/>
        <v>0</v>
      </c>
    </row>
    <row r="171" spans="1:10">
      <c r="A171" s="30" t="s">
        <v>92</v>
      </c>
      <c r="B171" t="s">
        <v>49</v>
      </c>
      <c r="C171" s="2">
        <v>12393665.224928588</v>
      </c>
      <c r="D171" t="s">
        <v>49</v>
      </c>
      <c r="E171" t="s">
        <v>16</v>
      </c>
      <c r="F171" t="s">
        <v>38</v>
      </c>
      <c r="G171" t="s">
        <v>8</v>
      </c>
      <c r="H171" s="25">
        <f>_xlfn.IFS(F171="STAR Kids",INDEX('ATLIS Percentages'!D:D,MATCH($G:$G&amp;" "&amp;$E:$E,'ATLIS Percentages'!$A:$A,0)),
F171="STAR+PLUS",INDEX('ATLIS Percentages'!E:E,MATCH($G:$G&amp;" "&amp;$E:$E,'ATLIS Percentages'!$A:$A,0)),
F171="STAR",INDEX('ATLIS Percentages'!F:F,MATCH($G:$G&amp;" "&amp;$E:$E,'ATLIS Percentages'!$A:$A,0)))</f>
        <v>0</v>
      </c>
      <c r="I171" s="34">
        <f t="shared" si="4"/>
        <v>0</v>
      </c>
      <c r="J171" s="48">
        <f t="shared" si="5"/>
        <v>0</v>
      </c>
    </row>
    <row r="172" spans="1:10">
      <c r="A172" s="30" t="s">
        <v>93</v>
      </c>
      <c r="B172" t="s">
        <v>49</v>
      </c>
      <c r="C172" s="2">
        <v>87213744.688603953</v>
      </c>
      <c r="D172" t="s">
        <v>49</v>
      </c>
      <c r="E172" t="s">
        <v>16</v>
      </c>
      <c r="F172" t="s">
        <v>43</v>
      </c>
      <c r="G172" t="s">
        <v>8</v>
      </c>
      <c r="H172" s="25">
        <f>_xlfn.IFS(F172="STAR Kids",INDEX('ATLIS Percentages'!D:D,MATCH($G:$G&amp;" "&amp;$E:$E,'ATLIS Percentages'!$A:$A,0)),
F172="STAR+PLUS",INDEX('ATLIS Percentages'!E:E,MATCH($G:$G&amp;" "&amp;$E:$E,'ATLIS Percentages'!$A:$A,0)),
F172="STAR",INDEX('ATLIS Percentages'!F:F,MATCH($G:$G&amp;" "&amp;$E:$E,'ATLIS Percentages'!$A:$A,0)))</f>
        <v>0</v>
      </c>
      <c r="I172" s="34">
        <f t="shared" si="4"/>
        <v>0</v>
      </c>
      <c r="J172" s="48">
        <f t="shared" si="5"/>
        <v>0</v>
      </c>
    </row>
    <row r="173" spans="1:10">
      <c r="A173" s="30">
        <v>50</v>
      </c>
      <c r="B173" t="s">
        <v>94</v>
      </c>
      <c r="C173" s="2">
        <v>53842468.356058255</v>
      </c>
      <c r="D173" t="s">
        <v>94</v>
      </c>
      <c r="E173" t="s">
        <v>17</v>
      </c>
      <c r="F173" t="s">
        <v>38</v>
      </c>
      <c r="G173" t="s">
        <v>8</v>
      </c>
      <c r="H173" s="25">
        <f>_xlfn.IFS(F173="STAR Kids",INDEX('ATLIS Percentages'!D:D,MATCH($G:$G&amp;" "&amp;$E:$E,'ATLIS Percentages'!$A:$A,0)),
F173="STAR+PLUS",INDEX('ATLIS Percentages'!E:E,MATCH($G:$G&amp;" "&amp;$E:$E,'ATLIS Percentages'!$A:$A,0)),
F173="STAR",INDEX('ATLIS Percentages'!F:F,MATCH($G:$G&amp;" "&amp;$E:$E,'ATLIS Percentages'!$A:$A,0)))</f>
        <v>0</v>
      </c>
      <c r="I173" s="34">
        <f t="shared" si="4"/>
        <v>0</v>
      </c>
      <c r="J173" s="48">
        <f t="shared" si="5"/>
        <v>0</v>
      </c>
    </row>
    <row r="174" spans="1:10">
      <c r="A174" s="30">
        <v>52</v>
      </c>
      <c r="B174" t="s">
        <v>45</v>
      </c>
      <c r="C174" s="2">
        <v>52143172.797881037</v>
      </c>
      <c r="D174" t="s">
        <v>45</v>
      </c>
      <c r="E174" t="s">
        <v>17</v>
      </c>
      <c r="F174" t="s">
        <v>38</v>
      </c>
      <c r="G174" t="s">
        <v>8</v>
      </c>
      <c r="H174" s="25">
        <f>_xlfn.IFS(F174="STAR Kids",INDEX('ATLIS Percentages'!D:D,MATCH($G:$G&amp;" "&amp;$E:$E,'ATLIS Percentages'!$A:$A,0)),
F174="STAR+PLUS",INDEX('ATLIS Percentages'!E:E,MATCH($G:$G&amp;" "&amp;$E:$E,'ATLIS Percentages'!$A:$A,0)),
F174="STAR",INDEX('ATLIS Percentages'!F:F,MATCH($G:$G&amp;" "&amp;$E:$E,'ATLIS Percentages'!$A:$A,0)))</f>
        <v>0</v>
      </c>
      <c r="I174" s="34">
        <f t="shared" si="4"/>
        <v>0</v>
      </c>
      <c r="J174" s="48">
        <f t="shared" si="5"/>
        <v>0</v>
      </c>
    </row>
    <row r="175" spans="1:10">
      <c r="A175" s="30" t="s">
        <v>95</v>
      </c>
      <c r="B175" t="s">
        <v>45</v>
      </c>
      <c r="C175" s="2">
        <v>59928330.565520525</v>
      </c>
      <c r="D175" t="s">
        <v>45</v>
      </c>
      <c r="E175" t="s">
        <v>96</v>
      </c>
      <c r="F175" t="s">
        <v>43</v>
      </c>
      <c r="G175" t="s">
        <v>8</v>
      </c>
      <c r="H175" s="25">
        <f>_xlfn.IFS(F175="STAR Kids",INDEX('ATLIS Percentages'!D:D,MATCH($G:$G&amp;" "&amp;$E:$E,'ATLIS Percentages'!$A:$A,0)),
F175="STAR+PLUS",INDEX('ATLIS Percentages'!E:E,MATCH($G:$G&amp;" "&amp;$E:$E,'ATLIS Percentages'!$A:$A,0)),
F175="STAR",INDEX('ATLIS Percentages'!F:F,MATCH($G:$G&amp;" "&amp;$E:$E,'ATLIS Percentages'!$A:$A,0)))</f>
        <v>0</v>
      </c>
      <c r="I175" s="34">
        <f t="shared" si="4"/>
        <v>0</v>
      </c>
      <c r="J175" s="48">
        <f t="shared" si="5"/>
        <v>0</v>
      </c>
    </row>
    <row r="176" spans="1:10">
      <c r="A176" s="30" t="s">
        <v>97</v>
      </c>
      <c r="B176" t="s">
        <v>45</v>
      </c>
      <c r="C176" s="2">
        <v>20055868.51240075</v>
      </c>
      <c r="D176" t="s">
        <v>45</v>
      </c>
      <c r="E176" t="s">
        <v>17</v>
      </c>
      <c r="F176" t="s">
        <v>41</v>
      </c>
      <c r="G176" t="s">
        <v>8</v>
      </c>
      <c r="H176" s="25">
        <f>_xlfn.IFS(F176="STAR Kids",INDEX('ATLIS Percentages'!D:D,MATCH($G:$G&amp;" "&amp;$E:$E,'ATLIS Percentages'!$A:$A,0)),
F176="STAR+PLUS",INDEX('ATLIS Percentages'!E:E,MATCH($G:$G&amp;" "&amp;$E:$E,'ATLIS Percentages'!$A:$A,0)),
F176="STAR",INDEX('ATLIS Percentages'!F:F,MATCH($G:$G&amp;" "&amp;$E:$E,'ATLIS Percentages'!$A:$A,0)))</f>
        <v>1.1432311695409659E-2</v>
      </c>
      <c r="I176" s="34">
        <f t="shared" si="4"/>
        <v>229284.94</v>
      </c>
      <c r="J176" s="48">
        <f t="shared" si="5"/>
        <v>99026.33</v>
      </c>
    </row>
    <row r="177" spans="1:10">
      <c r="A177" s="30">
        <v>53</v>
      </c>
      <c r="B177" t="s">
        <v>49</v>
      </c>
      <c r="C177" s="2">
        <v>12641848.852092097</v>
      </c>
      <c r="D177" t="s">
        <v>49</v>
      </c>
      <c r="E177" t="s">
        <v>96</v>
      </c>
      <c r="F177" t="s">
        <v>38</v>
      </c>
      <c r="G177" t="s">
        <v>8</v>
      </c>
      <c r="H177" s="25">
        <f>_xlfn.IFS(F177="STAR Kids",INDEX('ATLIS Percentages'!D:D,MATCH($G:$G&amp;" "&amp;$E:$E,'ATLIS Percentages'!$A:$A,0)),
F177="STAR+PLUS",INDEX('ATLIS Percentages'!E:E,MATCH($G:$G&amp;" "&amp;$E:$E,'ATLIS Percentages'!$A:$A,0)),
F177="STAR",INDEX('ATLIS Percentages'!F:F,MATCH($G:$G&amp;" "&amp;$E:$E,'ATLIS Percentages'!$A:$A,0)))</f>
        <v>0</v>
      </c>
      <c r="I177" s="34">
        <f t="shared" si="4"/>
        <v>0</v>
      </c>
      <c r="J177" s="48">
        <f t="shared" si="5"/>
        <v>0</v>
      </c>
    </row>
    <row r="178" spans="1:10">
      <c r="A178" s="30" t="s">
        <v>98</v>
      </c>
      <c r="B178" t="s">
        <v>49</v>
      </c>
      <c r="C178" s="2">
        <v>51568463.422407225</v>
      </c>
      <c r="D178" t="s">
        <v>49</v>
      </c>
      <c r="E178" t="s">
        <v>96</v>
      </c>
      <c r="F178" t="s">
        <v>43</v>
      </c>
      <c r="G178" t="s">
        <v>8</v>
      </c>
      <c r="H178" s="25">
        <f>_xlfn.IFS(F178="STAR Kids",INDEX('ATLIS Percentages'!D:D,MATCH($G:$G&amp;" "&amp;$E:$E,'ATLIS Percentages'!$A:$A,0)),
F178="STAR+PLUS",INDEX('ATLIS Percentages'!E:E,MATCH($G:$G&amp;" "&amp;$E:$E,'ATLIS Percentages'!$A:$A,0)),
F178="STAR",INDEX('ATLIS Percentages'!F:F,MATCH($G:$G&amp;" "&amp;$E:$E,'ATLIS Percentages'!$A:$A,0)))</f>
        <v>0</v>
      </c>
      <c r="I178" s="34">
        <f t="shared" si="4"/>
        <v>0</v>
      </c>
      <c r="J178" s="48">
        <f t="shared" si="5"/>
        <v>0</v>
      </c>
    </row>
    <row r="179" spans="1:10">
      <c r="A179" s="30" t="s">
        <v>99</v>
      </c>
      <c r="B179" t="s">
        <v>49</v>
      </c>
      <c r="C179" s="2">
        <v>14611921.573287304</v>
      </c>
      <c r="D179" t="s">
        <v>49</v>
      </c>
      <c r="E179" t="s">
        <v>17</v>
      </c>
      <c r="F179" t="s">
        <v>41</v>
      </c>
      <c r="G179" t="s">
        <v>8</v>
      </c>
      <c r="H179" s="25">
        <f>_xlfn.IFS(F179="STAR Kids",INDEX('ATLIS Percentages'!D:D,MATCH($G:$G&amp;" "&amp;$E:$E,'ATLIS Percentages'!$A:$A,0)),
F179="STAR+PLUS",INDEX('ATLIS Percentages'!E:E,MATCH($G:$G&amp;" "&amp;$E:$E,'ATLIS Percentages'!$A:$A,0)),
F179="STAR",INDEX('ATLIS Percentages'!F:F,MATCH($G:$G&amp;" "&amp;$E:$E,'ATLIS Percentages'!$A:$A,0)))</f>
        <v>1.1432311695409659E-2</v>
      </c>
      <c r="I179" s="34">
        <f t="shared" si="4"/>
        <v>167048.04</v>
      </c>
      <c r="J179" s="48">
        <f t="shared" si="5"/>
        <v>72146.710000000006</v>
      </c>
    </row>
    <row r="180" spans="1:10">
      <c r="A180" s="30" t="s">
        <v>100</v>
      </c>
      <c r="B180" t="s">
        <v>101</v>
      </c>
      <c r="C180" s="2">
        <v>50484695.641950414</v>
      </c>
      <c r="D180" t="s">
        <v>101</v>
      </c>
      <c r="E180" t="s">
        <v>18</v>
      </c>
      <c r="F180" t="s">
        <v>41</v>
      </c>
      <c r="G180" t="s">
        <v>8</v>
      </c>
      <c r="H180" s="25">
        <f>_xlfn.IFS(F180="STAR Kids",INDEX('ATLIS Percentages'!D:D,MATCH($G:$G&amp;" "&amp;$E:$E,'ATLIS Percentages'!$A:$A,0)),
F180="STAR+PLUS",INDEX('ATLIS Percentages'!E:E,MATCH($G:$G&amp;" "&amp;$E:$E,'ATLIS Percentages'!$A:$A,0)),
F180="STAR",INDEX('ATLIS Percentages'!F:F,MATCH($G:$G&amp;" "&amp;$E:$E,'ATLIS Percentages'!$A:$A,0)))</f>
        <v>0.05</v>
      </c>
      <c r="I180" s="34">
        <f t="shared" si="4"/>
        <v>2524234.7799999998</v>
      </c>
      <c r="J180" s="48">
        <f t="shared" si="5"/>
        <v>1090196.81</v>
      </c>
    </row>
    <row r="181" spans="1:10">
      <c r="A181" s="30" t="s">
        <v>102</v>
      </c>
      <c r="B181" t="s">
        <v>103</v>
      </c>
      <c r="C181" s="2">
        <v>66005747.354986683</v>
      </c>
      <c r="D181" t="s">
        <v>103</v>
      </c>
      <c r="E181" t="s">
        <v>18</v>
      </c>
      <c r="F181" t="s">
        <v>38</v>
      </c>
      <c r="G181" t="s">
        <v>8</v>
      </c>
      <c r="H181" s="25">
        <f>_xlfn.IFS(F181="STAR Kids",INDEX('ATLIS Percentages'!D:D,MATCH($G:$G&amp;" "&amp;$E:$E,'ATLIS Percentages'!$A:$A,0)),
F181="STAR+PLUS",INDEX('ATLIS Percentages'!E:E,MATCH($G:$G&amp;" "&amp;$E:$E,'ATLIS Percentages'!$A:$A,0)),
F181="STAR",INDEX('ATLIS Percentages'!F:F,MATCH($G:$G&amp;" "&amp;$E:$E,'ATLIS Percentages'!$A:$A,0)))</f>
        <v>4.9999999999999996E-2</v>
      </c>
      <c r="I181" s="34">
        <f t="shared" si="4"/>
        <v>3300287.37</v>
      </c>
      <c r="J181" s="48">
        <f t="shared" si="5"/>
        <v>1425367.71</v>
      </c>
    </row>
    <row r="182" spans="1:10">
      <c r="A182" s="30" t="s">
        <v>104</v>
      </c>
      <c r="B182" t="s">
        <v>45</v>
      </c>
      <c r="C182" s="2">
        <v>120626586.61209421</v>
      </c>
      <c r="D182" t="s">
        <v>45</v>
      </c>
      <c r="E182" t="s">
        <v>18</v>
      </c>
      <c r="F182" t="s">
        <v>38</v>
      </c>
      <c r="G182" t="s">
        <v>8</v>
      </c>
      <c r="H182" s="25">
        <f>_xlfn.IFS(F182="STAR Kids",INDEX('ATLIS Percentages'!D:D,MATCH($G:$G&amp;" "&amp;$E:$E,'ATLIS Percentages'!$A:$A,0)),
F182="STAR+PLUS",INDEX('ATLIS Percentages'!E:E,MATCH($G:$G&amp;" "&amp;$E:$E,'ATLIS Percentages'!$A:$A,0)),
F182="STAR",INDEX('ATLIS Percentages'!F:F,MATCH($G:$G&amp;" "&amp;$E:$E,'ATLIS Percentages'!$A:$A,0)))</f>
        <v>4.9999999999999996E-2</v>
      </c>
      <c r="I182" s="34">
        <f t="shared" si="4"/>
        <v>6031329.3300000001</v>
      </c>
      <c r="J182" s="48">
        <f t="shared" si="5"/>
        <v>2604882.89</v>
      </c>
    </row>
    <row r="183" spans="1:10">
      <c r="A183" s="30" t="s">
        <v>105</v>
      </c>
      <c r="B183" t="s">
        <v>45</v>
      </c>
      <c r="C183" s="2">
        <v>140315669.6606625</v>
      </c>
      <c r="D183" t="s">
        <v>45</v>
      </c>
      <c r="E183" t="s">
        <v>18</v>
      </c>
      <c r="F183" t="s">
        <v>43</v>
      </c>
      <c r="G183" t="s">
        <v>8</v>
      </c>
      <c r="H183" s="25">
        <f>_xlfn.IFS(F183="STAR Kids",INDEX('ATLIS Percentages'!D:D,MATCH($G:$G&amp;" "&amp;$E:$E,'ATLIS Percentages'!$A:$A,0)),
F183="STAR+PLUS",INDEX('ATLIS Percentages'!E:E,MATCH($G:$G&amp;" "&amp;$E:$E,'ATLIS Percentages'!$A:$A,0)),
F183="STAR",INDEX('ATLIS Percentages'!F:F,MATCH($G:$G&amp;" "&amp;$E:$E,'ATLIS Percentages'!$A:$A,0)))</f>
        <v>0</v>
      </c>
      <c r="I183" s="34">
        <f t="shared" si="4"/>
        <v>0</v>
      </c>
      <c r="J183" s="48">
        <f t="shared" si="5"/>
        <v>0</v>
      </c>
    </row>
    <row r="184" spans="1:10">
      <c r="A184" s="30" t="s">
        <v>106</v>
      </c>
      <c r="B184" t="s">
        <v>48</v>
      </c>
      <c r="C184" s="2">
        <v>144390924.88831863</v>
      </c>
      <c r="D184" t="s">
        <v>48</v>
      </c>
      <c r="E184" t="s">
        <v>18</v>
      </c>
      <c r="F184" t="s">
        <v>43</v>
      </c>
      <c r="G184" t="s">
        <v>8</v>
      </c>
      <c r="H184" s="25">
        <f>_xlfn.IFS(F184="STAR Kids",INDEX('ATLIS Percentages'!D:D,MATCH($G:$G&amp;" "&amp;$E:$E,'ATLIS Percentages'!$A:$A,0)),
F184="STAR+PLUS",INDEX('ATLIS Percentages'!E:E,MATCH($G:$G&amp;" "&amp;$E:$E,'ATLIS Percentages'!$A:$A,0)),
F184="STAR",INDEX('ATLIS Percentages'!F:F,MATCH($G:$G&amp;" "&amp;$E:$E,'ATLIS Percentages'!$A:$A,0)))</f>
        <v>0</v>
      </c>
      <c r="I184" s="34">
        <f t="shared" si="4"/>
        <v>0</v>
      </c>
      <c r="J184" s="48">
        <f t="shared" si="5"/>
        <v>0</v>
      </c>
    </row>
    <row r="185" spans="1:10">
      <c r="A185" s="30" t="s">
        <v>107</v>
      </c>
      <c r="B185" t="s">
        <v>48</v>
      </c>
      <c r="C185" s="2">
        <v>30375529.503940169</v>
      </c>
      <c r="D185" t="s">
        <v>48</v>
      </c>
      <c r="E185" t="s">
        <v>18</v>
      </c>
      <c r="F185" t="s">
        <v>41</v>
      </c>
      <c r="G185" t="s">
        <v>8</v>
      </c>
      <c r="H185" s="25">
        <f>_xlfn.IFS(F185="STAR Kids",INDEX('ATLIS Percentages'!D:D,MATCH($G:$G&amp;" "&amp;$E:$E,'ATLIS Percentages'!$A:$A,0)),
F185="STAR+PLUS",INDEX('ATLIS Percentages'!E:E,MATCH($G:$G&amp;" "&amp;$E:$E,'ATLIS Percentages'!$A:$A,0)),
F185="STAR",INDEX('ATLIS Percentages'!F:F,MATCH($G:$G&amp;" "&amp;$E:$E,'ATLIS Percentages'!$A:$A,0)))</f>
        <v>0.05</v>
      </c>
      <c r="I185" s="34">
        <f t="shared" si="4"/>
        <v>1518776.48</v>
      </c>
      <c r="J185" s="48">
        <f t="shared" si="5"/>
        <v>655947.41</v>
      </c>
    </row>
    <row r="186" spans="1:10">
      <c r="A186" s="30" t="s">
        <v>108</v>
      </c>
      <c r="B186" t="s">
        <v>49</v>
      </c>
      <c r="C186" s="2">
        <v>19395047.005022023</v>
      </c>
      <c r="D186" t="s">
        <v>49</v>
      </c>
      <c r="E186" t="s">
        <v>18</v>
      </c>
      <c r="F186" t="s">
        <v>38</v>
      </c>
      <c r="G186" t="s">
        <v>8</v>
      </c>
      <c r="H186" s="25">
        <f>_xlfn.IFS(F186="STAR Kids",INDEX('ATLIS Percentages'!D:D,MATCH($G:$G&amp;" "&amp;$E:$E,'ATLIS Percentages'!$A:$A,0)),
F186="STAR+PLUS",INDEX('ATLIS Percentages'!E:E,MATCH($G:$G&amp;" "&amp;$E:$E,'ATLIS Percentages'!$A:$A,0)),
F186="STAR",INDEX('ATLIS Percentages'!F:F,MATCH($G:$G&amp;" "&amp;$E:$E,'ATLIS Percentages'!$A:$A,0)))</f>
        <v>4.9999999999999996E-2</v>
      </c>
      <c r="I186" s="34">
        <f t="shared" si="4"/>
        <v>969752.35</v>
      </c>
      <c r="J186" s="48">
        <f t="shared" si="5"/>
        <v>418828.28</v>
      </c>
    </row>
    <row r="187" spans="1:10">
      <c r="A187" s="30" t="s">
        <v>109</v>
      </c>
      <c r="B187" t="s">
        <v>44</v>
      </c>
      <c r="C187" s="2">
        <v>140862678.31833008</v>
      </c>
      <c r="D187" t="s">
        <v>44</v>
      </c>
      <c r="E187" t="s">
        <v>19</v>
      </c>
      <c r="F187" t="s">
        <v>43</v>
      </c>
      <c r="G187" t="s">
        <v>8</v>
      </c>
      <c r="H187" s="25">
        <f>_xlfn.IFS(F187="STAR Kids",INDEX('ATLIS Percentages'!D:D,MATCH($G:$G&amp;" "&amp;$E:$E,'ATLIS Percentages'!$A:$A,0)),
F187="STAR+PLUS",INDEX('ATLIS Percentages'!E:E,MATCH($G:$G&amp;" "&amp;$E:$E,'ATLIS Percentages'!$A:$A,0)),
F187="STAR",INDEX('ATLIS Percentages'!F:F,MATCH($G:$G&amp;" "&amp;$E:$E,'ATLIS Percentages'!$A:$A,0)))</f>
        <v>0</v>
      </c>
      <c r="I187" s="34">
        <f t="shared" si="4"/>
        <v>0</v>
      </c>
      <c r="J187" s="48">
        <f t="shared" si="5"/>
        <v>0</v>
      </c>
    </row>
    <row r="188" spans="1:10">
      <c r="A188" s="30" t="s">
        <v>110</v>
      </c>
      <c r="B188" t="s">
        <v>45</v>
      </c>
      <c r="C188" s="2">
        <v>160311315.31884405</v>
      </c>
      <c r="D188" t="s">
        <v>45</v>
      </c>
      <c r="E188" t="s">
        <v>19</v>
      </c>
      <c r="F188" t="s">
        <v>38</v>
      </c>
      <c r="G188" t="s">
        <v>8</v>
      </c>
      <c r="H188" s="25">
        <f>_xlfn.IFS(F188="STAR Kids",INDEX('ATLIS Percentages'!D:D,MATCH($G:$G&amp;" "&amp;$E:$E,'ATLIS Percentages'!$A:$A,0)),
F188="STAR+PLUS",INDEX('ATLIS Percentages'!E:E,MATCH($G:$G&amp;" "&amp;$E:$E,'ATLIS Percentages'!$A:$A,0)),
F188="STAR",INDEX('ATLIS Percentages'!F:F,MATCH($G:$G&amp;" "&amp;$E:$E,'ATLIS Percentages'!$A:$A,0)))</f>
        <v>1.3748351083010315E-2</v>
      </c>
      <c r="I188" s="34">
        <f t="shared" si="4"/>
        <v>2204016.25</v>
      </c>
      <c r="J188" s="48">
        <f t="shared" si="5"/>
        <v>951896.99</v>
      </c>
    </row>
    <row r="189" spans="1:10">
      <c r="A189" s="30" t="s">
        <v>111</v>
      </c>
      <c r="B189" t="s">
        <v>66</v>
      </c>
      <c r="C189" s="2">
        <v>78647371.471858442</v>
      </c>
      <c r="D189" t="s">
        <v>66</v>
      </c>
      <c r="E189" t="s">
        <v>19</v>
      </c>
      <c r="F189" t="s">
        <v>41</v>
      </c>
      <c r="G189" t="s">
        <v>8</v>
      </c>
      <c r="H189" s="25">
        <f>_xlfn.IFS(F189="STAR Kids",INDEX('ATLIS Percentages'!D:D,MATCH($G:$G&amp;" "&amp;$E:$E,'ATLIS Percentages'!$A:$A,0)),
F189="STAR+PLUS",INDEX('ATLIS Percentages'!E:E,MATCH($G:$G&amp;" "&amp;$E:$E,'ATLIS Percentages'!$A:$A,0)),
F189="STAR",INDEX('ATLIS Percentages'!F:F,MATCH($G:$G&amp;" "&amp;$E:$E,'ATLIS Percentages'!$A:$A,0)))</f>
        <v>0</v>
      </c>
      <c r="I189" s="34">
        <f t="shared" si="4"/>
        <v>0</v>
      </c>
      <c r="J189" s="48">
        <f t="shared" si="5"/>
        <v>0</v>
      </c>
    </row>
    <row r="190" spans="1:10">
      <c r="A190" s="30" t="s">
        <v>112</v>
      </c>
      <c r="B190" t="s">
        <v>48</v>
      </c>
      <c r="C190" s="2">
        <v>38411496.70861575</v>
      </c>
      <c r="D190" t="s">
        <v>48</v>
      </c>
      <c r="E190" t="s">
        <v>19</v>
      </c>
      <c r="F190" t="s">
        <v>41</v>
      </c>
      <c r="G190" t="s">
        <v>8</v>
      </c>
      <c r="H190" s="25">
        <f>_xlfn.IFS(F190="STAR Kids",INDEX('ATLIS Percentages'!D:D,MATCH($G:$G&amp;" "&amp;$E:$E,'ATLIS Percentages'!$A:$A,0)),
F190="STAR+PLUS",INDEX('ATLIS Percentages'!E:E,MATCH($G:$G&amp;" "&amp;$E:$E,'ATLIS Percentages'!$A:$A,0)),
F190="STAR",INDEX('ATLIS Percentages'!F:F,MATCH($G:$G&amp;" "&amp;$E:$E,'ATLIS Percentages'!$A:$A,0)))</f>
        <v>0</v>
      </c>
      <c r="I190" s="34">
        <f t="shared" si="4"/>
        <v>0</v>
      </c>
      <c r="J190" s="48">
        <f t="shared" si="5"/>
        <v>0</v>
      </c>
    </row>
    <row r="191" spans="1:10">
      <c r="A191" s="30" t="s">
        <v>113</v>
      </c>
      <c r="B191" t="s">
        <v>48</v>
      </c>
      <c r="C191" s="2">
        <v>283089401.82066929</v>
      </c>
      <c r="D191" t="s">
        <v>48</v>
      </c>
      <c r="E191" t="s">
        <v>19</v>
      </c>
      <c r="F191" t="s">
        <v>43</v>
      </c>
      <c r="G191" t="s">
        <v>8</v>
      </c>
      <c r="H191" s="25">
        <f>_xlfn.IFS(F191="STAR Kids",INDEX('ATLIS Percentages'!D:D,MATCH($G:$G&amp;" "&amp;$E:$E,'ATLIS Percentages'!$A:$A,0)),
F191="STAR+PLUS",INDEX('ATLIS Percentages'!E:E,MATCH($G:$G&amp;" "&amp;$E:$E,'ATLIS Percentages'!$A:$A,0)),
F191="STAR",INDEX('ATLIS Percentages'!F:F,MATCH($G:$G&amp;" "&amp;$E:$E,'ATLIS Percentages'!$A:$A,0)))</f>
        <v>0</v>
      </c>
      <c r="I191" s="34">
        <f t="shared" si="4"/>
        <v>0</v>
      </c>
      <c r="J191" s="48">
        <f t="shared" si="5"/>
        <v>0</v>
      </c>
    </row>
    <row r="192" spans="1:10">
      <c r="A192" s="30" t="s">
        <v>114</v>
      </c>
      <c r="B192" t="s">
        <v>49</v>
      </c>
      <c r="C192" s="2">
        <v>105797407.79308969</v>
      </c>
      <c r="D192" t="s">
        <v>49</v>
      </c>
      <c r="E192" t="s">
        <v>19</v>
      </c>
      <c r="F192" t="s">
        <v>38</v>
      </c>
      <c r="G192" t="s">
        <v>8</v>
      </c>
      <c r="H192" s="25">
        <f>_xlfn.IFS(F192="STAR Kids",INDEX('ATLIS Percentages'!D:D,MATCH($G:$G&amp;" "&amp;$E:$E,'ATLIS Percentages'!$A:$A,0)),
F192="STAR+PLUS",INDEX('ATLIS Percentages'!E:E,MATCH($G:$G&amp;" "&amp;$E:$E,'ATLIS Percentages'!$A:$A,0)),
F192="STAR",INDEX('ATLIS Percentages'!F:F,MATCH($G:$G&amp;" "&amp;$E:$E,'ATLIS Percentages'!$A:$A,0)))</f>
        <v>1.3748351083010315E-2</v>
      </c>
      <c r="I192" s="34">
        <f t="shared" si="4"/>
        <v>1454539.91</v>
      </c>
      <c r="J192" s="48">
        <f t="shared" si="5"/>
        <v>628204.15</v>
      </c>
    </row>
    <row r="193" spans="1:10">
      <c r="A193" s="30" t="s">
        <v>115</v>
      </c>
      <c r="B193" t="s">
        <v>94</v>
      </c>
      <c r="C193" s="2">
        <v>64568895.998257898</v>
      </c>
      <c r="D193" t="s">
        <v>94</v>
      </c>
      <c r="E193" t="s">
        <v>20</v>
      </c>
      <c r="F193" t="s">
        <v>38</v>
      </c>
      <c r="G193" t="s">
        <v>8</v>
      </c>
      <c r="H193" s="25">
        <f>_xlfn.IFS(F193="STAR Kids",INDEX('ATLIS Percentages'!D:D,MATCH($G:$G&amp;" "&amp;$E:$E,'ATLIS Percentages'!$A:$A,0)),
F193="STAR+PLUS",INDEX('ATLIS Percentages'!E:E,MATCH($G:$G&amp;" "&amp;$E:$E,'ATLIS Percentages'!$A:$A,0)),
F193="STAR",INDEX('ATLIS Percentages'!F:F,MATCH($G:$G&amp;" "&amp;$E:$E,'ATLIS Percentages'!$A:$A,0)))</f>
        <v>0</v>
      </c>
      <c r="I193" s="34">
        <f t="shared" si="4"/>
        <v>0</v>
      </c>
      <c r="J193" s="48">
        <f t="shared" si="5"/>
        <v>0</v>
      </c>
    </row>
    <row r="194" spans="1:10">
      <c r="A194" s="30" t="s">
        <v>116</v>
      </c>
      <c r="B194" t="s">
        <v>45</v>
      </c>
      <c r="C194" s="2">
        <v>34500343.548937708</v>
      </c>
      <c r="D194" t="s">
        <v>45</v>
      </c>
      <c r="E194" t="s">
        <v>20</v>
      </c>
      <c r="F194" t="s">
        <v>41</v>
      </c>
      <c r="G194" t="s">
        <v>8</v>
      </c>
      <c r="H194" s="25">
        <f>_xlfn.IFS(F194="STAR Kids",INDEX('ATLIS Percentages'!D:D,MATCH($G:$G&amp;" "&amp;$E:$E,'ATLIS Percentages'!$A:$A,0)),
F194="STAR+PLUS",INDEX('ATLIS Percentages'!E:E,MATCH($G:$G&amp;" "&amp;$E:$E,'ATLIS Percentages'!$A:$A,0)),
F194="STAR",INDEX('ATLIS Percentages'!F:F,MATCH($G:$G&amp;" "&amp;$E:$E,'ATLIS Percentages'!$A:$A,0)))</f>
        <v>0</v>
      </c>
      <c r="I194" s="34">
        <f t="shared" si="4"/>
        <v>0</v>
      </c>
      <c r="J194" s="48">
        <f t="shared" si="5"/>
        <v>0</v>
      </c>
    </row>
    <row r="195" spans="1:10">
      <c r="A195" s="30" t="s">
        <v>117</v>
      </c>
      <c r="B195" t="s">
        <v>45</v>
      </c>
      <c r="C195" s="2">
        <v>142019144.20072874</v>
      </c>
      <c r="D195" t="s">
        <v>45</v>
      </c>
      <c r="E195" t="s">
        <v>20</v>
      </c>
      <c r="F195" t="s">
        <v>38</v>
      </c>
      <c r="G195" t="s">
        <v>8</v>
      </c>
      <c r="H195" s="25">
        <f>_xlfn.IFS(F195="STAR Kids",INDEX('ATLIS Percentages'!D:D,MATCH($G:$G&amp;" "&amp;$E:$E,'ATLIS Percentages'!$A:$A,0)),
F195="STAR+PLUS",INDEX('ATLIS Percentages'!E:E,MATCH($G:$G&amp;" "&amp;$E:$E,'ATLIS Percentages'!$A:$A,0)),
F195="STAR",INDEX('ATLIS Percentages'!F:F,MATCH($G:$G&amp;" "&amp;$E:$E,'ATLIS Percentages'!$A:$A,0)))</f>
        <v>0</v>
      </c>
      <c r="I195" s="34">
        <f t="shared" si="4"/>
        <v>0</v>
      </c>
      <c r="J195" s="48">
        <f t="shared" si="5"/>
        <v>0</v>
      </c>
    </row>
    <row r="196" spans="1:10">
      <c r="A196" s="30" t="s">
        <v>118</v>
      </c>
      <c r="B196" t="s">
        <v>45</v>
      </c>
      <c r="C196" s="2">
        <v>191996398.46751004</v>
      </c>
      <c r="D196" t="s">
        <v>45</v>
      </c>
      <c r="E196" t="s">
        <v>20</v>
      </c>
      <c r="F196" t="s">
        <v>43</v>
      </c>
      <c r="G196" t="s">
        <v>8</v>
      </c>
      <c r="H196" s="25">
        <f>_xlfn.IFS(F196="STAR Kids",INDEX('ATLIS Percentages'!D:D,MATCH($G:$G&amp;" "&amp;$E:$E,'ATLIS Percentages'!$A:$A,0)),
F196="STAR+PLUS",INDEX('ATLIS Percentages'!E:E,MATCH($G:$G&amp;" "&amp;$E:$E,'ATLIS Percentages'!$A:$A,0)),
F196="STAR",INDEX('ATLIS Percentages'!F:F,MATCH($G:$G&amp;" "&amp;$E:$E,'ATLIS Percentages'!$A:$A,0)))</f>
        <v>0</v>
      </c>
      <c r="I196" s="34">
        <f t="shared" si="4"/>
        <v>0</v>
      </c>
      <c r="J196" s="48">
        <f t="shared" si="5"/>
        <v>0</v>
      </c>
    </row>
    <row r="197" spans="1:10">
      <c r="A197" s="30" t="s">
        <v>119</v>
      </c>
      <c r="B197" t="s">
        <v>49</v>
      </c>
      <c r="C197" s="2">
        <v>27273208.130979251</v>
      </c>
      <c r="D197" t="s">
        <v>49</v>
      </c>
      <c r="E197" t="s">
        <v>20</v>
      </c>
      <c r="F197" t="s">
        <v>41</v>
      </c>
      <c r="G197" t="s">
        <v>8</v>
      </c>
      <c r="H197" s="25">
        <f>_xlfn.IFS(F197="STAR Kids",INDEX('ATLIS Percentages'!D:D,MATCH($G:$G&amp;" "&amp;$E:$E,'ATLIS Percentages'!$A:$A,0)),
F197="STAR+PLUS",INDEX('ATLIS Percentages'!E:E,MATCH($G:$G&amp;" "&amp;$E:$E,'ATLIS Percentages'!$A:$A,0)),
F197="STAR",INDEX('ATLIS Percentages'!F:F,MATCH($G:$G&amp;" "&amp;$E:$E,'ATLIS Percentages'!$A:$A,0)))</f>
        <v>0</v>
      </c>
      <c r="I197" s="34">
        <f t="shared" ref="I197:I260" si="6">ROUND(C197*H197,2)</f>
        <v>0</v>
      </c>
      <c r="J197" s="48">
        <f t="shared" ref="J197:J260" si="7">ROUND(I197*$J$1*1.08,2)</f>
        <v>0</v>
      </c>
    </row>
    <row r="198" spans="1:10">
      <c r="A198" s="30" t="s">
        <v>120</v>
      </c>
      <c r="B198" t="s">
        <v>49</v>
      </c>
      <c r="C198" s="2">
        <v>42901874.610179693</v>
      </c>
      <c r="D198" t="s">
        <v>49</v>
      </c>
      <c r="E198" t="s">
        <v>20</v>
      </c>
      <c r="F198" t="s">
        <v>38</v>
      </c>
      <c r="G198" t="s">
        <v>8</v>
      </c>
      <c r="H198" s="25">
        <f>_xlfn.IFS(F198="STAR Kids",INDEX('ATLIS Percentages'!D:D,MATCH($G:$G&amp;" "&amp;$E:$E,'ATLIS Percentages'!$A:$A,0)),
F198="STAR+PLUS",INDEX('ATLIS Percentages'!E:E,MATCH($G:$G&amp;" "&amp;$E:$E,'ATLIS Percentages'!$A:$A,0)),
F198="STAR",INDEX('ATLIS Percentages'!F:F,MATCH($G:$G&amp;" "&amp;$E:$E,'ATLIS Percentages'!$A:$A,0)))</f>
        <v>0</v>
      </c>
      <c r="I198" s="34">
        <f t="shared" si="6"/>
        <v>0</v>
      </c>
      <c r="J198" s="48">
        <f t="shared" si="7"/>
        <v>0</v>
      </c>
    </row>
    <row r="199" spans="1:10">
      <c r="A199" s="30" t="s">
        <v>121</v>
      </c>
      <c r="B199" t="s">
        <v>49</v>
      </c>
      <c r="C199" s="2">
        <v>131135867.8671295</v>
      </c>
      <c r="D199" t="s">
        <v>49</v>
      </c>
      <c r="E199" t="s">
        <v>20</v>
      </c>
      <c r="F199" t="s">
        <v>43</v>
      </c>
      <c r="G199" t="s">
        <v>8</v>
      </c>
      <c r="H199" s="25">
        <f>_xlfn.IFS(F199="STAR Kids",INDEX('ATLIS Percentages'!D:D,MATCH($G:$G&amp;" "&amp;$E:$E,'ATLIS Percentages'!$A:$A,0)),
F199="STAR+PLUS",INDEX('ATLIS Percentages'!E:E,MATCH($G:$G&amp;" "&amp;$E:$E,'ATLIS Percentages'!$A:$A,0)),
F199="STAR",INDEX('ATLIS Percentages'!F:F,MATCH($G:$G&amp;" "&amp;$E:$E,'ATLIS Percentages'!$A:$A,0)))</f>
        <v>0</v>
      </c>
      <c r="I199" s="34">
        <f t="shared" si="6"/>
        <v>0</v>
      </c>
      <c r="J199" s="48">
        <f t="shared" si="7"/>
        <v>0</v>
      </c>
    </row>
    <row r="200" spans="1:10">
      <c r="A200" s="30">
        <v>82</v>
      </c>
      <c r="B200" t="s">
        <v>74</v>
      </c>
      <c r="C200" s="2">
        <v>145062791.30950171</v>
      </c>
      <c r="D200" t="s">
        <v>74</v>
      </c>
      <c r="E200" t="s">
        <v>21</v>
      </c>
      <c r="F200" t="s">
        <v>38</v>
      </c>
      <c r="G200" t="s">
        <v>8</v>
      </c>
      <c r="H200" s="25">
        <f>_xlfn.IFS(F200="STAR Kids",INDEX('ATLIS Percentages'!D:D,MATCH($G:$G&amp;" "&amp;$E:$E,'ATLIS Percentages'!$A:$A,0)),
F200="STAR+PLUS",INDEX('ATLIS Percentages'!E:E,MATCH($G:$G&amp;" "&amp;$E:$E,'ATLIS Percentages'!$A:$A,0)),
F200="STAR",INDEX('ATLIS Percentages'!F:F,MATCH($G:$G&amp;" "&amp;$E:$E,'ATLIS Percentages'!$A:$A,0)))</f>
        <v>4.4389343447936998E-2</v>
      </c>
      <c r="I200" s="34">
        <f t="shared" si="6"/>
        <v>6439242.0599999996</v>
      </c>
      <c r="J200" s="48">
        <f t="shared" si="7"/>
        <v>2781057.13</v>
      </c>
    </row>
    <row r="201" spans="1:10">
      <c r="A201" s="30" t="s">
        <v>122</v>
      </c>
      <c r="B201" t="s">
        <v>74</v>
      </c>
      <c r="C201" s="2">
        <v>37015267.573386945</v>
      </c>
      <c r="D201" t="s">
        <v>74</v>
      </c>
      <c r="E201" t="s">
        <v>21</v>
      </c>
      <c r="F201" t="s">
        <v>41</v>
      </c>
      <c r="G201" t="s">
        <v>8</v>
      </c>
      <c r="H201" s="25">
        <f>_xlfn.IFS(F201="STAR Kids",INDEX('ATLIS Percentages'!D:D,MATCH($G:$G&amp;" "&amp;$E:$E,'ATLIS Percentages'!$A:$A,0)),
F201="STAR+PLUS",INDEX('ATLIS Percentages'!E:E,MATCH($G:$G&amp;" "&amp;$E:$E,'ATLIS Percentages'!$A:$A,0)),
F201="STAR",INDEX('ATLIS Percentages'!F:F,MATCH($G:$G&amp;" "&amp;$E:$E,'ATLIS Percentages'!$A:$A,0)))</f>
        <v>0.05</v>
      </c>
      <c r="I201" s="34">
        <f t="shared" si="6"/>
        <v>1850763.38</v>
      </c>
      <c r="J201" s="48">
        <f t="shared" si="7"/>
        <v>799329.9</v>
      </c>
    </row>
    <row r="202" spans="1:10">
      <c r="A202" s="30">
        <v>83</v>
      </c>
      <c r="B202" t="s">
        <v>45</v>
      </c>
      <c r="C202" s="2">
        <v>42607863.415721826</v>
      </c>
      <c r="D202" t="s">
        <v>45</v>
      </c>
      <c r="E202" t="s">
        <v>21</v>
      </c>
      <c r="F202" t="s">
        <v>38</v>
      </c>
      <c r="G202" t="s">
        <v>8</v>
      </c>
      <c r="H202" s="25">
        <f>_xlfn.IFS(F202="STAR Kids",INDEX('ATLIS Percentages'!D:D,MATCH($G:$G&amp;" "&amp;$E:$E,'ATLIS Percentages'!$A:$A,0)),
F202="STAR+PLUS",INDEX('ATLIS Percentages'!E:E,MATCH($G:$G&amp;" "&amp;$E:$E,'ATLIS Percentages'!$A:$A,0)),
F202="STAR",INDEX('ATLIS Percentages'!F:F,MATCH($G:$G&amp;" "&amp;$E:$E,'ATLIS Percentages'!$A:$A,0)))</f>
        <v>4.4389343447936998E-2</v>
      </c>
      <c r="I202" s="34">
        <f t="shared" si="6"/>
        <v>1891335.08</v>
      </c>
      <c r="J202" s="48">
        <f t="shared" si="7"/>
        <v>816852.49</v>
      </c>
    </row>
    <row r="203" spans="1:10">
      <c r="A203" s="30">
        <v>86</v>
      </c>
      <c r="B203" t="s">
        <v>45</v>
      </c>
      <c r="C203" s="2">
        <v>151244440.48907313</v>
      </c>
      <c r="D203" t="s">
        <v>45</v>
      </c>
      <c r="E203" t="s">
        <v>123</v>
      </c>
      <c r="F203" t="s">
        <v>43</v>
      </c>
      <c r="G203" t="s">
        <v>8</v>
      </c>
      <c r="H203" s="25">
        <f>_xlfn.IFS(F203="STAR Kids",INDEX('ATLIS Percentages'!D:D,MATCH($G:$G&amp;" "&amp;$E:$E,'ATLIS Percentages'!$A:$A,0)),
F203="STAR+PLUS",INDEX('ATLIS Percentages'!E:E,MATCH($G:$G&amp;" "&amp;$E:$E,'ATLIS Percentages'!$A:$A,0)),
F203="STAR",INDEX('ATLIS Percentages'!F:F,MATCH($G:$G&amp;" "&amp;$E:$E,'ATLIS Percentages'!$A:$A,0)))</f>
        <v>0</v>
      </c>
      <c r="I203" s="34">
        <f t="shared" si="6"/>
        <v>0</v>
      </c>
      <c r="J203" s="48">
        <f t="shared" si="7"/>
        <v>0</v>
      </c>
    </row>
    <row r="204" spans="1:10">
      <c r="A204" s="30" t="s">
        <v>124</v>
      </c>
      <c r="B204" t="s">
        <v>45</v>
      </c>
      <c r="C204" s="2">
        <v>15240733.623586046</v>
      </c>
      <c r="D204" t="s">
        <v>45</v>
      </c>
      <c r="E204" t="s">
        <v>21</v>
      </c>
      <c r="F204" t="s">
        <v>41</v>
      </c>
      <c r="G204" t="s">
        <v>8</v>
      </c>
      <c r="H204" s="25">
        <f>_xlfn.IFS(F204="STAR Kids",INDEX('ATLIS Percentages'!D:D,MATCH($G:$G&amp;" "&amp;$E:$E,'ATLIS Percentages'!$A:$A,0)),
F204="STAR+PLUS",INDEX('ATLIS Percentages'!E:E,MATCH($G:$G&amp;" "&amp;$E:$E,'ATLIS Percentages'!$A:$A,0)),
F204="STAR",INDEX('ATLIS Percentages'!F:F,MATCH($G:$G&amp;" "&amp;$E:$E,'ATLIS Percentages'!$A:$A,0)))</f>
        <v>0.05</v>
      </c>
      <c r="I204" s="34">
        <f t="shared" si="6"/>
        <v>762036.68</v>
      </c>
      <c r="J204" s="48">
        <f t="shared" si="7"/>
        <v>329117.55</v>
      </c>
    </row>
    <row r="205" spans="1:10">
      <c r="A205" s="30">
        <v>85</v>
      </c>
      <c r="B205" t="s">
        <v>48</v>
      </c>
      <c r="C205" s="2">
        <v>0</v>
      </c>
      <c r="D205" t="s">
        <v>48</v>
      </c>
      <c r="E205" t="s">
        <v>21</v>
      </c>
      <c r="F205" t="s">
        <v>43</v>
      </c>
      <c r="G205" t="s">
        <v>8</v>
      </c>
      <c r="H205" s="25">
        <f>_xlfn.IFS(F205="STAR Kids",INDEX('ATLIS Percentages'!D:D,MATCH($G:$G&amp;" "&amp;$E:$E,'ATLIS Percentages'!$A:$A,0)),
F205="STAR+PLUS",INDEX('ATLIS Percentages'!E:E,MATCH($G:$G&amp;" "&amp;$E:$E,'ATLIS Percentages'!$A:$A,0)),
F205="STAR",INDEX('ATLIS Percentages'!F:F,MATCH($G:$G&amp;" "&amp;$E:$E,'ATLIS Percentages'!$A:$A,0)))</f>
        <v>0</v>
      </c>
      <c r="I205" s="34">
        <f t="shared" si="6"/>
        <v>0</v>
      </c>
      <c r="J205" s="48">
        <f t="shared" si="7"/>
        <v>0</v>
      </c>
    </row>
    <row r="206" spans="1:10">
      <c r="A206" s="30" t="s">
        <v>125</v>
      </c>
      <c r="B206" t="s">
        <v>48</v>
      </c>
      <c r="C206" s="2">
        <v>5257753.9409959782</v>
      </c>
      <c r="D206" t="s">
        <v>48</v>
      </c>
      <c r="E206" t="s">
        <v>21</v>
      </c>
      <c r="F206" t="s">
        <v>38</v>
      </c>
      <c r="G206" t="s">
        <v>8</v>
      </c>
      <c r="H206" s="25">
        <f>_xlfn.IFS(F206="STAR Kids",INDEX('ATLIS Percentages'!D:D,MATCH($G:$G&amp;" "&amp;$E:$E,'ATLIS Percentages'!$A:$A,0)),
F206="STAR+PLUS",INDEX('ATLIS Percentages'!E:E,MATCH($G:$G&amp;" "&amp;$E:$E,'ATLIS Percentages'!$A:$A,0)),
F206="STAR",INDEX('ATLIS Percentages'!F:F,MATCH($G:$G&amp;" "&amp;$E:$E,'ATLIS Percentages'!$A:$A,0)))</f>
        <v>4.4389343447936998E-2</v>
      </c>
      <c r="I206" s="34">
        <f t="shared" si="6"/>
        <v>233388.25</v>
      </c>
      <c r="J206" s="48">
        <f t="shared" si="7"/>
        <v>100798.52</v>
      </c>
    </row>
    <row r="207" spans="1:10">
      <c r="A207" s="30" t="s">
        <v>126</v>
      </c>
      <c r="B207" t="s">
        <v>49</v>
      </c>
      <c r="C207" s="2">
        <v>77968692.176016152</v>
      </c>
      <c r="D207" t="s">
        <v>49</v>
      </c>
      <c r="E207" t="s">
        <v>21</v>
      </c>
      <c r="F207" t="s">
        <v>43</v>
      </c>
      <c r="G207" t="s">
        <v>8</v>
      </c>
      <c r="H207" s="25">
        <f>_xlfn.IFS(F207="STAR Kids",INDEX('ATLIS Percentages'!D:D,MATCH($G:$G&amp;" "&amp;$E:$E,'ATLIS Percentages'!$A:$A,0)),
F207="STAR+PLUS",INDEX('ATLIS Percentages'!E:E,MATCH($G:$G&amp;" "&amp;$E:$E,'ATLIS Percentages'!$A:$A,0)),
F207="STAR",INDEX('ATLIS Percentages'!F:F,MATCH($G:$G&amp;" "&amp;$E:$E,'ATLIS Percentages'!$A:$A,0)))</f>
        <v>0</v>
      </c>
      <c r="I207" s="34">
        <f t="shared" si="6"/>
        <v>0</v>
      </c>
      <c r="J207" s="48">
        <f t="shared" si="7"/>
        <v>0</v>
      </c>
    </row>
    <row r="208" spans="1:10">
      <c r="A208" s="30">
        <v>67</v>
      </c>
      <c r="B208" t="s">
        <v>37</v>
      </c>
      <c r="C208" s="2">
        <v>135330514.23795912</v>
      </c>
      <c r="D208" t="s">
        <v>37</v>
      </c>
      <c r="E208" t="s">
        <v>22</v>
      </c>
      <c r="F208" t="s">
        <v>38</v>
      </c>
      <c r="G208" t="s">
        <v>8</v>
      </c>
      <c r="H208" s="25">
        <f>_xlfn.IFS(F208="STAR Kids",INDEX('ATLIS Percentages'!D:D,MATCH($G:$G&amp;" "&amp;$E:$E,'ATLIS Percentages'!$A:$A,0)),
F208="STAR+PLUS",INDEX('ATLIS Percentages'!E:E,MATCH($G:$G&amp;" "&amp;$E:$E,'ATLIS Percentages'!$A:$A,0)),
F208="STAR",INDEX('ATLIS Percentages'!F:F,MATCH($G:$G&amp;" "&amp;$E:$E,'ATLIS Percentages'!$A:$A,0)))</f>
        <v>0</v>
      </c>
      <c r="I208" s="34">
        <f t="shared" si="6"/>
        <v>0</v>
      </c>
      <c r="J208" s="48">
        <f t="shared" si="7"/>
        <v>0</v>
      </c>
    </row>
    <row r="209" spans="1:10">
      <c r="A209" s="30" t="s">
        <v>127</v>
      </c>
      <c r="B209" t="s">
        <v>37</v>
      </c>
      <c r="C209" s="2">
        <v>57270474.172985107</v>
      </c>
      <c r="D209" t="s">
        <v>37</v>
      </c>
      <c r="E209" t="s">
        <v>22</v>
      </c>
      <c r="F209" t="s">
        <v>41</v>
      </c>
      <c r="G209" t="s">
        <v>8</v>
      </c>
      <c r="H209" s="25">
        <f>_xlfn.IFS(F209="STAR Kids",INDEX('ATLIS Percentages'!D:D,MATCH($G:$G&amp;" "&amp;$E:$E,'ATLIS Percentages'!$A:$A,0)),
F209="STAR+PLUS",INDEX('ATLIS Percentages'!E:E,MATCH($G:$G&amp;" "&amp;$E:$E,'ATLIS Percentages'!$A:$A,0)),
F209="STAR",INDEX('ATLIS Percentages'!F:F,MATCH($G:$G&amp;" "&amp;$E:$E,'ATLIS Percentages'!$A:$A,0)))</f>
        <v>1.6422511216408651E-3</v>
      </c>
      <c r="I209" s="34">
        <f t="shared" si="6"/>
        <v>94052.5</v>
      </c>
      <c r="J209" s="48">
        <f t="shared" si="7"/>
        <v>40620.519999999997</v>
      </c>
    </row>
    <row r="210" spans="1:10">
      <c r="A210" s="30">
        <v>66</v>
      </c>
      <c r="B210" t="s">
        <v>128</v>
      </c>
      <c r="C210" s="2">
        <v>172252231.75210327</v>
      </c>
      <c r="D210" t="s">
        <v>128</v>
      </c>
      <c r="E210" t="s">
        <v>22</v>
      </c>
      <c r="F210" t="s">
        <v>38</v>
      </c>
      <c r="G210" t="s">
        <v>8</v>
      </c>
      <c r="H210" s="25">
        <f>_xlfn.IFS(F210="STAR Kids",INDEX('ATLIS Percentages'!D:D,MATCH($G:$G&amp;" "&amp;$E:$E,'ATLIS Percentages'!$A:$A,0)),
F210="STAR+PLUS",INDEX('ATLIS Percentages'!E:E,MATCH($G:$G&amp;" "&amp;$E:$E,'ATLIS Percentages'!$A:$A,0)),
F210="STAR",INDEX('ATLIS Percentages'!F:F,MATCH($G:$G&amp;" "&amp;$E:$E,'ATLIS Percentages'!$A:$A,0)))</f>
        <v>0</v>
      </c>
      <c r="I210" s="34">
        <f t="shared" si="6"/>
        <v>0</v>
      </c>
      <c r="J210" s="48">
        <f t="shared" si="7"/>
        <v>0</v>
      </c>
    </row>
    <row r="211" spans="1:10">
      <c r="A211" s="30" t="s">
        <v>129</v>
      </c>
      <c r="B211" t="s">
        <v>128</v>
      </c>
      <c r="C211" s="2">
        <v>119536239.17575553</v>
      </c>
      <c r="D211" t="s">
        <v>128</v>
      </c>
      <c r="E211" t="s">
        <v>22</v>
      </c>
      <c r="F211" t="s">
        <v>41</v>
      </c>
      <c r="G211" t="s">
        <v>8</v>
      </c>
      <c r="H211" s="25">
        <f>_xlfn.IFS(F211="STAR Kids",INDEX('ATLIS Percentages'!D:D,MATCH($G:$G&amp;" "&amp;$E:$E,'ATLIS Percentages'!$A:$A,0)),
F211="STAR+PLUS",INDEX('ATLIS Percentages'!E:E,MATCH($G:$G&amp;" "&amp;$E:$E,'ATLIS Percentages'!$A:$A,0)),
F211="STAR",INDEX('ATLIS Percentages'!F:F,MATCH($G:$G&amp;" "&amp;$E:$E,'ATLIS Percentages'!$A:$A,0)))</f>
        <v>1.6422511216408651E-3</v>
      </c>
      <c r="I211" s="34">
        <f t="shared" si="6"/>
        <v>196308.52</v>
      </c>
      <c r="J211" s="48">
        <f t="shared" si="7"/>
        <v>84784.08</v>
      </c>
    </row>
    <row r="212" spans="1:10">
      <c r="A212" s="30" t="s">
        <v>130</v>
      </c>
      <c r="B212" t="s">
        <v>44</v>
      </c>
      <c r="C212" s="2">
        <v>235486294.86119333</v>
      </c>
      <c r="D212" t="s">
        <v>44</v>
      </c>
      <c r="E212" t="s">
        <v>22</v>
      </c>
      <c r="F212" t="s">
        <v>43</v>
      </c>
      <c r="G212" t="s">
        <v>8</v>
      </c>
      <c r="H212" s="25">
        <f>_xlfn.IFS(F212="STAR Kids",INDEX('ATLIS Percentages'!D:D,MATCH($G:$G&amp;" "&amp;$E:$E,'ATLIS Percentages'!$A:$A,0)),
F212="STAR+PLUS",INDEX('ATLIS Percentages'!E:E,MATCH($G:$G&amp;" "&amp;$E:$E,'ATLIS Percentages'!$A:$A,0)),
F212="STAR",INDEX('ATLIS Percentages'!F:F,MATCH($G:$G&amp;" "&amp;$E:$E,'ATLIS Percentages'!$A:$A,0)))</f>
        <v>0</v>
      </c>
      <c r="I212" s="34">
        <f t="shared" si="6"/>
        <v>0</v>
      </c>
      <c r="J212" s="48">
        <f t="shared" si="7"/>
        <v>0</v>
      </c>
    </row>
    <row r="213" spans="1:10">
      <c r="A213" s="30" t="s">
        <v>131</v>
      </c>
      <c r="B213" t="s">
        <v>48</v>
      </c>
      <c r="C213" s="2">
        <v>219937005.70227188</v>
      </c>
      <c r="D213" t="s">
        <v>48</v>
      </c>
      <c r="E213" t="s">
        <v>22</v>
      </c>
      <c r="F213" t="s">
        <v>43</v>
      </c>
      <c r="G213" t="s">
        <v>8</v>
      </c>
      <c r="H213" s="25">
        <f>_xlfn.IFS(F213="STAR Kids",INDEX('ATLIS Percentages'!D:D,MATCH($G:$G&amp;" "&amp;$E:$E,'ATLIS Percentages'!$A:$A,0)),
F213="STAR+PLUS",INDEX('ATLIS Percentages'!E:E,MATCH($G:$G&amp;" "&amp;$E:$E,'ATLIS Percentages'!$A:$A,0)),
F213="STAR",INDEX('ATLIS Percentages'!F:F,MATCH($G:$G&amp;" "&amp;$E:$E,'ATLIS Percentages'!$A:$A,0)))</f>
        <v>0</v>
      </c>
      <c r="I213" s="34">
        <f t="shared" si="6"/>
        <v>0</v>
      </c>
      <c r="J213" s="48">
        <f t="shared" si="7"/>
        <v>0</v>
      </c>
    </row>
    <row r="214" spans="1:10">
      <c r="A214" s="30">
        <v>63</v>
      </c>
      <c r="B214" t="s">
        <v>49</v>
      </c>
      <c r="C214" s="2">
        <v>163914791.83359605</v>
      </c>
      <c r="D214" t="s">
        <v>49</v>
      </c>
      <c r="E214" t="s">
        <v>22</v>
      </c>
      <c r="F214" t="s">
        <v>38</v>
      </c>
      <c r="G214" t="s">
        <v>8</v>
      </c>
      <c r="H214" s="25">
        <f>_xlfn.IFS(F214="STAR Kids",INDEX('ATLIS Percentages'!D:D,MATCH($G:$G&amp;" "&amp;$E:$E,'ATLIS Percentages'!$A:$A,0)),
F214="STAR+PLUS",INDEX('ATLIS Percentages'!E:E,MATCH($G:$G&amp;" "&amp;$E:$E,'ATLIS Percentages'!$A:$A,0)),
F214="STAR",INDEX('ATLIS Percentages'!F:F,MATCH($G:$G&amp;" "&amp;$E:$E,'ATLIS Percentages'!$A:$A,0)))</f>
        <v>0</v>
      </c>
      <c r="I214" s="34">
        <f t="shared" si="6"/>
        <v>0</v>
      </c>
      <c r="J214" s="48">
        <f t="shared" si="7"/>
        <v>0</v>
      </c>
    </row>
    <row r="215" spans="1:10">
      <c r="A215" s="30">
        <v>69</v>
      </c>
      <c r="B215" t="s">
        <v>49</v>
      </c>
      <c r="C215" s="2">
        <v>0</v>
      </c>
      <c r="D215" t="s">
        <v>49</v>
      </c>
      <c r="E215" t="s">
        <v>22</v>
      </c>
      <c r="F215" t="s">
        <v>43</v>
      </c>
      <c r="G215" t="s">
        <v>8</v>
      </c>
      <c r="H215" s="25">
        <f>_xlfn.IFS(F215="STAR Kids",INDEX('ATLIS Percentages'!D:D,MATCH($G:$G&amp;" "&amp;$E:$E,'ATLIS Percentages'!$A:$A,0)),
F215="STAR+PLUS",INDEX('ATLIS Percentages'!E:E,MATCH($G:$G&amp;" "&amp;$E:$E,'ATLIS Percentages'!$A:$A,0)),
F215="STAR",INDEX('ATLIS Percentages'!F:F,MATCH($G:$G&amp;" "&amp;$E:$E,'ATLIS Percentages'!$A:$A,0)))</f>
        <v>0</v>
      </c>
      <c r="I215" s="34">
        <f t="shared" si="6"/>
        <v>0</v>
      </c>
      <c r="J215" s="48">
        <f t="shared" si="7"/>
        <v>0</v>
      </c>
    </row>
    <row r="216" spans="1:10">
      <c r="A216" s="30" t="s">
        <v>132</v>
      </c>
      <c r="B216" t="s">
        <v>101</v>
      </c>
      <c r="C216" s="2">
        <v>58547453.556995392</v>
      </c>
      <c r="D216" t="s">
        <v>101</v>
      </c>
      <c r="E216" t="s">
        <v>23</v>
      </c>
      <c r="F216" t="s">
        <v>38</v>
      </c>
      <c r="G216" t="s">
        <v>8</v>
      </c>
      <c r="H216" s="25">
        <f>_xlfn.IFS(F216="STAR Kids",INDEX('ATLIS Percentages'!D:D,MATCH($G:$G&amp;" "&amp;$E:$E,'ATLIS Percentages'!$A:$A,0)),
F216="STAR+PLUS",INDEX('ATLIS Percentages'!E:E,MATCH($G:$G&amp;" "&amp;$E:$E,'ATLIS Percentages'!$A:$A,0)),
F216="STAR",INDEX('ATLIS Percentages'!F:F,MATCH($G:$G&amp;" "&amp;$E:$E,'ATLIS Percentages'!$A:$A,0)))</f>
        <v>0</v>
      </c>
      <c r="I216" s="34">
        <f t="shared" si="6"/>
        <v>0</v>
      </c>
      <c r="J216" s="48">
        <f t="shared" si="7"/>
        <v>0</v>
      </c>
    </row>
    <row r="217" spans="1:10">
      <c r="A217" s="30" t="s">
        <v>133</v>
      </c>
      <c r="B217" t="s">
        <v>101</v>
      </c>
      <c r="C217" s="2">
        <v>52809085.147945374</v>
      </c>
      <c r="D217" t="s">
        <v>101</v>
      </c>
      <c r="E217" t="s">
        <v>23</v>
      </c>
      <c r="F217" t="s">
        <v>41</v>
      </c>
      <c r="G217" t="s">
        <v>8</v>
      </c>
      <c r="H217" s="25">
        <f>_xlfn.IFS(F217="STAR Kids",INDEX('ATLIS Percentages'!D:D,MATCH($G:$G&amp;" "&amp;$E:$E,'ATLIS Percentages'!$A:$A,0)),
F217="STAR+PLUS",INDEX('ATLIS Percentages'!E:E,MATCH($G:$G&amp;" "&amp;$E:$E,'ATLIS Percentages'!$A:$A,0)),
F217="STAR",INDEX('ATLIS Percentages'!F:F,MATCH($G:$G&amp;" "&amp;$E:$E,'ATLIS Percentages'!$A:$A,0)))</f>
        <v>1.6979063056340605E-3</v>
      </c>
      <c r="I217" s="34">
        <f t="shared" si="6"/>
        <v>89664.88</v>
      </c>
      <c r="J217" s="48">
        <f t="shared" si="7"/>
        <v>38725.54</v>
      </c>
    </row>
    <row r="218" spans="1:10">
      <c r="A218" s="30" t="s">
        <v>134</v>
      </c>
      <c r="B218" t="s">
        <v>135</v>
      </c>
      <c r="C218" s="2">
        <v>36142099.756370462</v>
      </c>
      <c r="D218" t="s">
        <v>135</v>
      </c>
      <c r="E218" t="s">
        <v>23</v>
      </c>
      <c r="F218" t="s">
        <v>38</v>
      </c>
      <c r="G218" t="s">
        <v>8</v>
      </c>
      <c r="H218" s="25">
        <f>_xlfn.IFS(F218="STAR Kids",INDEX('ATLIS Percentages'!D:D,MATCH($G:$G&amp;" "&amp;$E:$E,'ATLIS Percentages'!$A:$A,0)),
F218="STAR+PLUS",INDEX('ATLIS Percentages'!E:E,MATCH($G:$G&amp;" "&amp;$E:$E,'ATLIS Percentages'!$A:$A,0)),
F218="STAR",INDEX('ATLIS Percentages'!F:F,MATCH($G:$G&amp;" "&amp;$E:$E,'ATLIS Percentages'!$A:$A,0)))</f>
        <v>0</v>
      </c>
      <c r="I218" s="34">
        <f t="shared" si="6"/>
        <v>0</v>
      </c>
      <c r="J218" s="48">
        <f t="shared" si="7"/>
        <v>0</v>
      </c>
    </row>
    <row r="219" spans="1:10">
      <c r="A219" s="30">
        <v>10</v>
      </c>
      <c r="B219" t="s">
        <v>45</v>
      </c>
      <c r="C219" s="2">
        <v>136746786.58941141</v>
      </c>
      <c r="D219" t="s">
        <v>45</v>
      </c>
      <c r="E219" t="s">
        <v>23</v>
      </c>
      <c r="F219" t="s">
        <v>38</v>
      </c>
      <c r="G219" t="s">
        <v>8</v>
      </c>
      <c r="H219" s="25">
        <f>_xlfn.IFS(F219="STAR Kids",INDEX('ATLIS Percentages'!D:D,MATCH($G:$G&amp;" "&amp;$E:$E,'ATLIS Percentages'!$A:$A,0)),
F219="STAR+PLUS",INDEX('ATLIS Percentages'!E:E,MATCH($G:$G&amp;" "&amp;$E:$E,'ATLIS Percentages'!$A:$A,0)),
F219="STAR",INDEX('ATLIS Percentages'!F:F,MATCH($G:$G&amp;" "&amp;$E:$E,'ATLIS Percentages'!$A:$A,0)))</f>
        <v>0</v>
      </c>
      <c r="I219" s="34">
        <f t="shared" si="6"/>
        <v>0</v>
      </c>
      <c r="J219" s="48">
        <f t="shared" si="7"/>
        <v>0</v>
      </c>
    </row>
    <row r="220" spans="1:10">
      <c r="A220" s="30" t="s">
        <v>136</v>
      </c>
      <c r="B220" t="s">
        <v>45</v>
      </c>
      <c r="C220" s="2">
        <v>33624125.62061967</v>
      </c>
      <c r="D220" t="s">
        <v>45</v>
      </c>
      <c r="E220" t="s">
        <v>23</v>
      </c>
      <c r="F220" t="s">
        <v>41</v>
      </c>
      <c r="G220" t="s">
        <v>8</v>
      </c>
      <c r="H220" s="25">
        <f>_xlfn.IFS(F220="STAR Kids",INDEX('ATLIS Percentages'!D:D,MATCH($G:$G&amp;" "&amp;$E:$E,'ATLIS Percentages'!$A:$A,0)),
F220="STAR+PLUS",INDEX('ATLIS Percentages'!E:E,MATCH($G:$G&amp;" "&amp;$E:$E,'ATLIS Percentages'!$A:$A,0)),
F220="STAR",INDEX('ATLIS Percentages'!F:F,MATCH($G:$G&amp;" "&amp;$E:$E,'ATLIS Percentages'!$A:$A,0)))</f>
        <v>1.6979063056340605E-3</v>
      </c>
      <c r="I220" s="34">
        <f t="shared" si="6"/>
        <v>57090.61</v>
      </c>
      <c r="J220" s="48">
        <f t="shared" si="7"/>
        <v>24656.98</v>
      </c>
    </row>
    <row r="221" spans="1:10">
      <c r="A221" s="30" t="s">
        <v>137</v>
      </c>
      <c r="B221" t="s">
        <v>45</v>
      </c>
      <c r="C221" s="2">
        <v>70259916.127238616</v>
      </c>
      <c r="D221" t="s">
        <v>45</v>
      </c>
      <c r="E221" t="s">
        <v>23</v>
      </c>
      <c r="F221" t="s">
        <v>43</v>
      </c>
      <c r="G221" t="s">
        <v>8</v>
      </c>
      <c r="H221" s="25">
        <f>_xlfn.IFS(F221="STAR Kids",INDEX('ATLIS Percentages'!D:D,MATCH($G:$G&amp;" "&amp;$E:$E,'ATLIS Percentages'!$A:$A,0)),
F221="STAR+PLUS",INDEX('ATLIS Percentages'!E:E,MATCH($G:$G&amp;" "&amp;$E:$E,'ATLIS Percentages'!$A:$A,0)),
F221="STAR",INDEX('ATLIS Percentages'!F:F,MATCH($G:$G&amp;" "&amp;$E:$E,'ATLIS Percentages'!$A:$A,0)))</f>
        <v>0</v>
      </c>
      <c r="I221" s="34">
        <f t="shared" si="6"/>
        <v>0</v>
      </c>
      <c r="J221" s="48">
        <f t="shared" si="7"/>
        <v>0</v>
      </c>
    </row>
    <row r="222" spans="1:10">
      <c r="A222" s="30">
        <v>18</v>
      </c>
      <c r="B222" t="s">
        <v>48</v>
      </c>
      <c r="C222" s="2">
        <v>189151546.85698593</v>
      </c>
      <c r="D222" t="s">
        <v>48</v>
      </c>
      <c r="E222" t="s">
        <v>23</v>
      </c>
      <c r="F222" t="s">
        <v>43</v>
      </c>
      <c r="G222" t="s">
        <v>8</v>
      </c>
      <c r="H222" s="25">
        <f>_xlfn.IFS(F222="STAR Kids",INDEX('ATLIS Percentages'!D:D,MATCH($G:$G&amp;" "&amp;$E:$E,'ATLIS Percentages'!$A:$A,0)),
F222="STAR+PLUS",INDEX('ATLIS Percentages'!E:E,MATCH($G:$G&amp;" "&amp;$E:$E,'ATLIS Percentages'!$A:$A,0)),
F222="STAR",INDEX('ATLIS Percentages'!F:F,MATCH($G:$G&amp;" "&amp;$E:$E,'ATLIS Percentages'!$A:$A,0)))</f>
        <v>0</v>
      </c>
      <c r="I222" s="34">
        <f t="shared" si="6"/>
        <v>0</v>
      </c>
      <c r="J222" s="48">
        <f t="shared" si="7"/>
        <v>0</v>
      </c>
    </row>
    <row r="223" spans="1:10">
      <c r="A223" s="30">
        <v>19</v>
      </c>
      <c r="B223" t="s">
        <v>49</v>
      </c>
      <c r="C223" s="2">
        <v>0</v>
      </c>
      <c r="D223" t="s">
        <v>49</v>
      </c>
      <c r="E223" t="s">
        <v>23</v>
      </c>
      <c r="F223" t="s">
        <v>43</v>
      </c>
      <c r="G223" t="s">
        <v>8</v>
      </c>
      <c r="H223" s="25">
        <f>_xlfn.IFS(F223="STAR Kids",INDEX('ATLIS Percentages'!D:D,MATCH($G:$G&amp;" "&amp;$E:$E,'ATLIS Percentages'!$A:$A,0)),
F223="STAR+PLUS",INDEX('ATLIS Percentages'!E:E,MATCH($G:$G&amp;" "&amp;$E:$E,'ATLIS Percentages'!$A:$A,0)),
F223="STAR",INDEX('ATLIS Percentages'!F:F,MATCH($G:$G&amp;" "&amp;$E:$E,'ATLIS Percentages'!$A:$A,0)))</f>
        <v>0</v>
      </c>
      <c r="I223" s="34">
        <f t="shared" si="6"/>
        <v>0</v>
      </c>
      <c r="J223" s="48">
        <f t="shared" si="7"/>
        <v>0</v>
      </c>
    </row>
    <row r="224" spans="1:10">
      <c r="A224" s="30">
        <v>43</v>
      </c>
      <c r="B224" t="s">
        <v>37</v>
      </c>
      <c r="C224" s="2">
        <v>42475859.200582847</v>
      </c>
      <c r="D224" t="s">
        <v>37</v>
      </c>
      <c r="E224" t="s">
        <v>7</v>
      </c>
      <c r="F224" t="s">
        <v>38</v>
      </c>
      <c r="G224" t="s">
        <v>9</v>
      </c>
      <c r="H224" s="25">
        <f>_xlfn.IFS(F224="STAR Kids",INDEX('ATLIS Percentages'!D:D,MATCH($G:$G&amp;" "&amp;$E:$E,'ATLIS Percentages'!$A:$A,0)),
F224="STAR+PLUS",INDEX('ATLIS Percentages'!E:E,MATCH($G:$G&amp;" "&amp;$E:$E,'ATLIS Percentages'!$A:$A,0)),
F224="STAR",INDEX('ATLIS Percentages'!F:F,MATCH($G:$G&amp;" "&amp;$E:$E,'ATLIS Percentages'!$A:$A,0)))</f>
        <v>0</v>
      </c>
      <c r="I224" s="34">
        <f t="shared" si="6"/>
        <v>0</v>
      </c>
      <c r="J224" s="48">
        <f t="shared" si="7"/>
        <v>0</v>
      </c>
    </row>
    <row r="225" spans="1:10">
      <c r="A225" s="30">
        <v>42</v>
      </c>
      <c r="B225" t="s">
        <v>39</v>
      </c>
      <c r="C225" s="2">
        <v>176193588.72673175</v>
      </c>
      <c r="D225" t="s">
        <v>39</v>
      </c>
      <c r="E225" t="s">
        <v>7</v>
      </c>
      <c r="F225" t="s">
        <v>38</v>
      </c>
      <c r="G225" t="s">
        <v>9</v>
      </c>
      <c r="H225" s="25">
        <f>_xlfn.IFS(F225="STAR Kids",INDEX('ATLIS Percentages'!D:D,MATCH($G:$G&amp;" "&amp;$E:$E,'ATLIS Percentages'!$A:$A,0)),
F225="STAR+PLUS",INDEX('ATLIS Percentages'!E:E,MATCH($G:$G&amp;" "&amp;$E:$E,'ATLIS Percentages'!$A:$A,0)),
F225="STAR",INDEX('ATLIS Percentages'!F:F,MATCH($G:$G&amp;" "&amp;$E:$E,'ATLIS Percentages'!$A:$A,0)))</f>
        <v>0</v>
      </c>
      <c r="I225" s="34">
        <f t="shared" si="6"/>
        <v>0</v>
      </c>
      <c r="J225" s="48">
        <f t="shared" si="7"/>
        <v>0</v>
      </c>
    </row>
    <row r="226" spans="1:10">
      <c r="A226" s="30" t="s">
        <v>40</v>
      </c>
      <c r="B226" t="s">
        <v>39</v>
      </c>
      <c r="C226" s="2">
        <v>92359815.788159296</v>
      </c>
      <c r="D226" t="s">
        <v>39</v>
      </c>
      <c r="E226" t="s">
        <v>7</v>
      </c>
      <c r="F226" t="s">
        <v>41</v>
      </c>
      <c r="G226" t="s">
        <v>9</v>
      </c>
      <c r="H226" s="25">
        <f>_xlfn.IFS(F226="STAR Kids",INDEX('ATLIS Percentages'!D:D,MATCH($G:$G&amp;" "&amp;$E:$E,'ATLIS Percentages'!$A:$A,0)),
F226="STAR+PLUS",INDEX('ATLIS Percentages'!E:E,MATCH($G:$G&amp;" "&amp;$E:$E,'ATLIS Percentages'!$A:$A,0)),
F226="STAR",INDEX('ATLIS Percentages'!F:F,MATCH($G:$G&amp;" "&amp;$E:$E,'ATLIS Percentages'!$A:$A,0)))</f>
        <v>0</v>
      </c>
      <c r="I226" s="34">
        <f t="shared" si="6"/>
        <v>0</v>
      </c>
      <c r="J226" s="48">
        <f t="shared" si="7"/>
        <v>0</v>
      </c>
    </row>
    <row r="227" spans="1:10">
      <c r="A227" s="30" t="s">
        <v>42</v>
      </c>
      <c r="B227" t="s">
        <v>39</v>
      </c>
      <c r="C227" s="2">
        <v>168341951.75713345</v>
      </c>
      <c r="D227" t="s">
        <v>39</v>
      </c>
      <c r="E227" t="s">
        <v>7</v>
      </c>
      <c r="F227" t="s">
        <v>43</v>
      </c>
      <c r="G227" t="s">
        <v>9</v>
      </c>
      <c r="H227" s="25">
        <f>_xlfn.IFS(F227="STAR Kids",INDEX('ATLIS Percentages'!D:D,MATCH($G:$G&amp;" "&amp;$E:$E,'ATLIS Percentages'!$A:$A,0)),
F227="STAR+PLUS",INDEX('ATLIS Percentages'!E:E,MATCH($G:$G&amp;" "&amp;$E:$E,'ATLIS Percentages'!$A:$A,0)),
F227="STAR",INDEX('ATLIS Percentages'!F:F,MATCH($G:$G&amp;" "&amp;$E:$E,'ATLIS Percentages'!$A:$A,0)))</f>
        <v>7.7309242762675222E-4</v>
      </c>
      <c r="I227" s="34">
        <f t="shared" si="6"/>
        <v>130143.89</v>
      </c>
      <c r="J227" s="48">
        <f t="shared" si="7"/>
        <v>56208.1</v>
      </c>
    </row>
    <row r="228" spans="1:10">
      <c r="A228" s="30">
        <v>46</v>
      </c>
      <c r="B228" t="s">
        <v>44</v>
      </c>
      <c r="C228" s="2">
        <v>187297480.01505354</v>
      </c>
      <c r="D228" t="s">
        <v>44</v>
      </c>
      <c r="E228" t="s">
        <v>7</v>
      </c>
      <c r="F228" t="s">
        <v>43</v>
      </c>
      <c r="G228" t="s">
        <v>9</v>
      </c>
      <c r="H228" s="25">
        <f>_xlfn.IFS(F228="STAR Kids",INDEX('ATLIS Percentages'!D:D,MATCH($G:$G&amp;" "&amp;$E:$E,'ATLIS Percentages'!$A:$A,0)),
F228="STAR+PLUS",INDEX('ATLIS Percentages'!E:E,MATCH($G:$G&amp;" "&amp;$E:$E,'ATLIS Percentages'!$A:$A,0)),
F228="STAR",INDEX('ATLIS Percentages'!F:F,MATCH($G:$G&amp;" "&amp;$E:$E,'ATLIS Percentages'!$A:$A,0)))</f>
        <v>7.7309242762675222E-4</v>
      </c>
      <c r="I228" s="34">
        <f t="shared" si="6"/>
        <v>144798.26</v>
      </c>
      <c r="J228" s="48">
        <f t="shared" si="7"/>
        <v>62537.21</v>
      </c>
    </row>
    <row r="229" spans="1:10">
      <c r="A229" s="30">
        <v>40</v>
      </c>
      <c r="B229" t="s">
        <v>45</v>
      </c>
      <c r="C229" s="2">
        <v>205005831.15724114</v>
      </c>
      <c r="D229" t="s">
        <v>45</v>
      </c>
      <c r="E229" t="s">
        <v>7</v>
      </c>
      <c r="F229" t="s">
        <v>38</v>
      </c>
      <c r="G229" t="s">
        <v>9</v>
      </c>
      <c r="H229" s="25">
        <f>_xlfn.IFS(F229="STAR Kids",INDEX('ATLIS Percentages'!D:D,MATCH($G:$G&amp;" "&amp;$E:$E,'ATLIS Percentages'!$A:$A,0)),
F229="STAR+PLUS",INDEX('ATLIS Percentages'!E:E,MATCH($G:$G&amp;" "&amp;$E:$E,'ATLIS Percentages'!$A:$A,0)),
F229="STAR",INDEX('ATLIS Percentages'!F:F,MATCH($G:$G&amp;" "&amp;$E:$E,'ATLIS Percentages'!$A:$A,0)))</f>
        <v>0</v>
      </c>
      <c r="I229" s="34">
        <f t="shared" si="6"/>
        <v>0</v>
      </c>
      <c r="J229" s="48">
        <f t="shared" si="7"/>
        <v>0</v>
      </c>
    </row>
    <row r="230" spans="1:10">
      <c r="A230" s="30">
        <v>47</v>
      </c>
      <c r="B230" t="s">
        <v>45</v>
      </c>
      <c r="C230" s="2">
        <v>0</v>
      </c>
      <c r="D230" t="s">
        <v>45</v>
      </c>
      <c r="E230" t="s">
        <v>7</v>
      </c>
      <c r="F230" t="s">
        <v>43</v>
      </c>
      <c r="G230" t="s">
        <v>9</v>
      </c>
      <c r="H230" s="25">
        <f>_xlfn.IFS(F230="STAR Kids",INDEX('ATLIS Percentages'!D:D,MATCH($G:$G&amp;" "&amp;$E:$E,'ATLIS Percentages'!$A:$A,0)),
F230="STAR+PLUS",INDEX('ATLIS Percentages'!E:E,MATCH($G:$G&amp;" "&amp;$E:$E,'ATLIS Percentages'!$A:$A,0)),
F230="STAR",INDEX('ATLIS Percentages'!F:F,MATCH($G:$G&amp;" "&amp;$E:$E,'ATLIS Percentages'!$A:$A,0)))</f>
        <v>7.7309242762675222E-4</v>
      </c>
      <c r="I230" s="34">
        <f t="shared" si="6"/>
        <v>0</v>
      </c>
      <c r="J230" s="48">
        <f t="shared" si="7"/>
        <v>0</v>
      </c>
    </row>
    <row r="231" spans="1:10">
      <c r="A231" s="30" t="s">
        <v>46</v>
      </c>
      <c r="B231" t="s">
        <v>45</v>
      </c>
      <c r="C231" s="2">
        <v>82313273.609127909</v>
      </c>
      <c r="D231" t="s">
        <v>45</v>
      </c>
      <c r="E231" t="s">
        <v>7</v>
      </c>
      <c r="F231" t="s">
        <v>41</v>
      </c>
      <c r="G231" t="s">
        <v>9</v>
      </c>
      <c r="H231" s="25">
        <f>_xlfn.IFS(F231="STAR Kids",INDEX('ATLIS Percentages'!D:D,MATCH($G:$G&amp;" "&amp;$E:$E,'ATLIS Percentages'!$A:$A,0)),
F231="STAR+PLUS",INDEX('ATLIS Percentages'!E:E,MATCH($G:$G&amp;" "&amp;$E:$E,'ATLIS Percentages'!$A:$A,0)),
F231="STAR",INDEX('ATLIS Percentages'!F:F,MATCH($G:$G&amp;" "&amp;$E:$E,'ATLIS Percentages'!$A:$A,0)))</f>
        <v>0</v>
      </c>
      <c r="I231" s="34">
        <f t="shared" si="6"/>
        <v>0</v>
      </c>
      <c r="J231" s="48">
        <f t="shared" si="7"/>
        <v>0</v>
      </c>
    </row>
    <row r="232" spans="1:10">
      <c r="A232" s="30" t="s">
        <v>47</v>
      </c>
      <c r="B232" t="s">
        <v>48</v>
      </c>
      <c r="C232" s="2">
        <v>166818931.18939701</v>
      </c>
      <c r="D232" t="s">
        <v>48</v>
      </c>
      <c r="E232" t="s">
        <v>7</v>
      </c>
      <c r="F232" t="s">
        <v>43</v>
      </c>
      <c r="G232" t="s">
        <v>9</v>
      </c>
      <c r="H232" s="25">
        <f>_xlfn.IFS(F232="STAR Kids",INDEX('ATLIS Percentages'!D:D,MATCH($G:$G&amp;" "&amp;$E:$E,'ATLIS Percentages'!$A:$A,0)),
F232="STAR+PLUS",INDEX('ATLIS Percentages'!E:E,MATCH($G:$G&amp;" "&amp;$E:$E,'ATLIS Percentages'!$A:$A,0)),
F232="STAR",INDEX('ATLIS Percentages'!F:F,MATCH($G:$G&amp;" "&amp;$E:$E,'ATLIS Percentages'!$A:$A,0)))</f>
        <v>7.7309242762675222E-4</v>
      </c>
      <c r="I232" s="34">
        <f t="shared" si="6"/>
        <v>128966.45</v>
      </c>
      <c r="J232" s="48">
        <f t="shared" si="7"/>
        <v>55699.58</v>
      </c>
    </row>
    <row r="233" spans="1:10">
      <c r="A233" s="30">
        <v>44</v>
      </c>
      <c r="B233" t="s">
        <v>49</v>
      </c>
      <c r="C233" s="2">
        <v>14984719.494238997</v>
      </c>
      <c r="D233" t="s">
        <v>49</v>
      </c>
      <c r="E233" t="s">
        <v>7</v>
      </c>
      <c r="F233" t="s">
        <v>38</v>
      </c>
      <c r="G233" t="s">
        <v>9</v>
      </c>
      <c r="H233" s="25">
        <f>_xlfn.IFS(F233="STAR Kids",INDEX('ATLIS Percentages'!D:D,MATCH($G:$G&amp;" "&amp;$E:$E,'ATLIS Percentages'!$A:$A,0)),
F233="STAR+PLUS",INDEX('ATLIS Percentages'!E:E,MATCH($G:$G&amp;" "&amp;$E:$E,'ATLIS Percentages'!$A:$A,0)),
F233="STAR",INDEX('ATLIS Percentages'!F:F,MATCH($G:$G&amp;" "&amp;$E:$E,'ATLIS Percentages'!$A:$A,0)))</f>
        <v>0</v>
      </c>
      <c r="I233" s="34">
        <f t="shared" si="6"/>
        <v>0</v>
      </c>
      <c r="J233" s="48">
        <f t="shared" si="7"/>
        <v>0</v>
      </c>
    </row>
    <row r="234" spans="1:10">
      <c r="A234" s="30">
        <v>45</v>
      </c>
      <c r="B234" t="s">
        <v>49</v>
      </c>
      <c r="C234" s="2">
        <v>0</v>
      </c>
      <c r="D234" t="s">
        <v>49</v>
      </c>
      <c r="E234" t="s">
        <v>7</v>
      </c>
      <c r="F234" t="s">
        <v>43</v>
      </c>
      <c r="G234" t="s">
        <v>9</v>
      </c>
      <c r="H234" s="25">
        <f>_xlfn.IFS(F234="STAR Kids",INDEX('ATLIS Percentages'!D:D,MATCH($G:$G&amp;" "&amp;$E:$E,'ATLIS Percentages'!$A:$A,0)),
F234="STAR+PLUS",INDEX('ATLIS Percentages'!E:E,MATCH($G:$G&amp;" "&amp;$E:$E,'ATLIS Percentages'!$A:$A,0)),
F234="STAR",INDEX('ATLIS Percentages'!F:F,MATCH($G:$G&amp;" "&amp;$E:$E,'ATLIS Percentages'!$A:$A,0)))</f>
        <v>7.7309242762675222E-4</v>
      </c>
      <c r="I234" s="34">
        <f t="shared" si="6"/>
        <v>0</v>
      </c>
      <c r="J234" s="48">
        <f t="shared" si="7"/>
        <v>0</v>
      </c>
    </row>
    <row r="235" spans="1:10">
      <c r="A235" s="30" t="s">
        <v>50</v>
      </c>
      <c r="B235" t="s">
        <v>37</v>
      </c>
      <c r="C235" s="2">
        <v>103658862.34979095</v>
      </c>
      <c r="D235" t="s">
        <v>37</v>
      </c>
      <c r="E235" t="s">
        <v>12</v>
      </c>
      <c r="F235" t="s">
        <v>41</v>
      </c>
      <c r="G235" t="s">
        <v>9</v>
      </c>
      <c r="H235" s="25">
        <f>_xlfn.IFS(F235="STAR Kids",INDEX('ATLIS Percentages'!D:D,MATCH($G:$G&amp;" "&amp;$E:$E,'ATLIS Percentages'!$A:$A,0)),
F235="STAR+PLUS",INDEX('ATLIS Percentages'!E:E,MATCH($G:$G&amp;" "&amp;$E:$E,'ATLIS Percentages'!$A:$A,0)),
F235="STAR",INDEX('ATLIS Percentages'!F:F,MATCH($G:$G&amp;" "&amp;$E:$E,'ATLIS Percentages'!$A:$A,0)))</f>
        <v>0</v>
      </c>
      <c r="I235" s="34">
        <f t="shared" si="6"/>
        <v>0</v>
      </c>
      <c r="J235" s="48">
        <f t="shared" si="7"/>
        <v>0</v>
      </c>
    </row>
    <row r="236" spans="1:10">
      <c r="A236" s="30">
        <v>95</v>
      </c>
      <c r="B236" t="s">
        <v>44</v>
      </c>
      <c r="C236" s="2">
        <v>68498736.419801921</v>
      </c>
      <c r="D236" t="s">
        <v>44</v>
      </c>
      <c r="E236" t="s">
        <v>12</v>
      </c>
      <c r="F236" t="s">
        <v>38</v>
      </c>
      <c r="G236" t="s">
        <v>9</v>
      </c>
      <c r="H236" s="25">
        <f>_xlfn.IFS(F236="STAR Kids",INDEX('ATLIS Percentages'!D:D,MATCH($G:$G&amp;" "&amp;$E:$E,'ATLIS Percentages'!$A:$A,0)),
F236="STAR+PLUS",INDEX('ATLIS Percentages'!E:E,MATCH($G:$G&amp;" "&amp;$E:$E,'ATLIS Percentages'!$A:$A,0)),
F236="STAR",INDEX('ATLIS Percentages'!F:F,MATCH($G:$G&amp;" "&amp;$E:$E,'ATLIS Percentages'!$A:$A,0)))</f>
        <v>0</v>
      </c>
      <c r="I236" s="34">
        <f t="shared" si="6"/>
        <v>0</v>
      </c>
      <c r="J236" s="48">
        <f t="shared" si="7"/>
        <v>0</v>
      </c>
    </row>
    <row r="237" spans="1:10">
      <c r="A237" s="30" t="s">
        <v>51</v>
      </c>
      <c r="B237" t="s">
        <v>44</v>
      </c>
      <c r="C237" s="2">
        <v>371169089.89319175</v>
      </c>
      <c r="D237" t="s">
        <v>44</v>
      </c>
      <c r="E237" t="s">
        <v>12</v>
      </c>
      <c r="F237" t="s">
        <v>43</v>
      </c>
      <c r="G237" t="s">
        <v>9</v>
      </c>
      <c r="H237" s="25">
        <f>_xlfn.IFS(F237="STAR Kids",INDEX('ATLIS Percentages'!D:D,MATCH($G:$G&amp;" "&amp;$E:$E,'ATLIS Percentages'!$A:$A,0)),
F237="STAR+PLUS",INDEX('ATLIS Percentages'!E:E,MATCH($G:$G&amp;" "&amp;$E:$E,'ATLIS Percentages'!$A:$A,0)),
F237="STAR",INDEX('ATLIS Percentages'!F:F,MATCH($G:$G&amp;" "&amp;$E:$E,'ATLIS Percentages'!$A:$A,0)))</f>
        <v>1.48497487347694E-4</v>
      </c>
      <c r="I237" s="34">
        <f t="shared" si="6"/>
        <v>55117.68</v>
      </c>
      <c r="J237" s="48">
        <f t="shared" si="7"/>
        <v>23804.89</v>
      </c>
    </row>
    <row r="238" spans="1:10">
      <c r="A238" s="30">
        <v>93</v>
      </c>
      <c r="B238" t="s">
        <v>52</v>
      </c>
      <c r="C238" s="2">
        <v>263456268.54927468</v>
      </c>
      <c r="D238" t="s">
        <v>52</v>
      </c>
      <c r="E238" t="s">
        <v>12</v>
      </c>
      <c r="F238" t="s">
        <v>38</v>
      </c>
      <c r="G238" t="s">
        <v>9</v>
      </c>
      <c r="H238" s="25">
        <f>_xlfn.IFS(F238="STAR Kids",INDEX('ATLIS Percentages'!D:D,MATCH($G:$G&amp;" "&amp;$E:$E,'ATLIS Percentages'!$A:$A,0)),
F238="STAR+PLUS",INDEX('ATLIS Percentages'!E:E,MATCH($G:$G&amp;" "&amp;$E:$E,'ATLIS Percentages'!$A:$A,0)),
F238="STAR",INDEX('ATLIS Percentages'!F:F,MATCH($G:$G&amp;" "&amp;$E:$E,'ATLIS Percentages'!$A:$A,0)))</f>
        <v>0</v>
      </c>
      <c r="I238" s="34">
        <f t="shared" si="6"/>
        <v>0</v>
      </c>
      <c r="J238" s="48">
        <f t="shared" si="7"/>
        <v>0</v>
      </c>
    </row>
    <row r="239" spans="1:10">
      <c r="A239" s="30" t="s">
        <v>53</v>
      </c>
      <c r="B239" t="s">
        <v>45</v>
      </c>
      <c r="C239" s="2">
        <v>297109261.54538572</v>
      </c>
      <c r="D239" t="s">
        <v>45</v>
      </c>
      <c r="E239" t="s">
        <v>12</v>
      </c>
      <c r="F239" t="s">
        <v>43</v>
      </c>
      <c r="G239" t="s">
        <v>9</v>
      </c>
      <c r="H239" s="25">
        <f>_xlfn.IFS(F239="STAR Kids",INDEX('ATLIS Percentages'!D:D,MATCH($G:$G&amp;" "&amp;$E:$E,'ATLIS Percentages'!$A:$A,0)),
F239="STAR+PLUS",INDEX('ATLIS Percentages'!E:E,MATCH($G:$G&amp;" "&amp;$E:$E,'ATLIS Percentages'!$A:$A,0)),
F239="STAR",INDEX('ATLIS Percentages'!F:F,MATCH($G:$G&amp;" "&amp;$E:$E,'ATLIS Percentages'!$A:$A,0)))</f>
        <v>1.48497487347694E-4</v>
      </c>
      <c r="I239" s="34">
        <f t="shared" si="6"/>
        <v>44119.98</v>
      </c>
      <c r="J239" s="48">
        <f t="shared" si="7"/>
        <v>19055.07</v>
      </c>
    </row>
    <row r="240" spans="1:10">
      <c r="A240" s="30" t="s">
        <v>54</v>
      </c>
      <c r="B240" t="s">
        <v>48</v>
      </c>
      <c r="C240" s="2">
        <v>29753623.10034224</v>
      </c>
      <c r="D240" t="s">
        <v>48</v>
      </c>
      <c r="E240" t="s">
        <v>12</v>
      </c>
      <c r="F240" t="s">
        <v>43</v>
      </c>
      <c r="G240" t="s">
        <v>9</v>
      </c>
      <c r="H240" s="25">
        <f>_xlfn.IFS(F240="STAR Kids",INDEX('ATLIS Percentages'!D:D,MATCH($G:$G&amp;" "&amp;$E:$E,'ATLIS Percentages'!$A:$A,0)),
F240="STAR+PLUS",INDEX('ATLIS Percentages'!E:E,MATCH($G:$G&amp;" "&amp;$E:$E,'ATLIS Percentages'!$A:$A,0)),
F240="STAR",INDEX('ATLIS Percentages'!F:F,MATCH($G:$G&amp;" "&amp;$E:$E,'ATLIS Percentages'!$A:$A,0)))</f>
        <v>1.48497487347694E-4</v>
      </c>
      <c r="I240" s="34">
        <f t="shared" si="6"/>
        <v>4418.34</v>
      </c>
      <c r="J240" s="48">
        <f t="shared" si="7"/>
        <v>1908.25</v>
      </c>
    </row>
    <row r="241" spans="1:10">
      <c r="A241" s="30">
        <v>90</v>
      </c>
      <c r="B241" t="s">
        <v>49</v>
      </c>
      <c r="C241" s="2">
        <v>355519531.12359583</v>
      </c>
      <c r="D241" t="s">
        <v>49</v>
      </c>
      <c r="E241" t="s">
        <v>12</v>
      </c>
      <c r="F241" t="s">
        <v>38</v>
      </c>
      <c r="G241" t="s">
        <v>9</v>
      </c>
      <c r="H241" s="25">
        <f>_xlfn.IFS(F241="STAR Kids",INDEX('ATLIS Percentages'!D:D,MATCH($G:$G&amp;" "&amp;$E:$E,'ATLIS Percentages'!$A:$A,0)),
F241="STAR+PLUS",INDEX('ATLIS Percentages'!E:E,MATCH($G:$G&amp;" "&amp;$E:$E,'ATLIS Percentages'!$A:$A,0)),
F241="STAR",INDEX('ATLIS Percentages'!F:F,MATCH($G:$G&amp;" "&amp;$E:$E,'ATLIS Percentages'!$A:$A,0)))</f>
        <v>0</v>
      </c>
      <c r="I241" s="34">
        <f t="shared" si="6"/>
        <v>0</v>
      </c>
      <c r="J241" s="48">
        <f t="shared" si="7"/>
        <v>0</v>
      </c>
    </row>
    <row r="242" spans="1:10">
      <c r="A242" s="30" t="s">
        <v>55</v>
      </c>
      <c r="B242" t="s">
        <v>49</v>
      </c>
      <c r="C242" s="2">
        <v>164132662.2856127</v>
      </c>
      <c r="D242" t="s">
        <v>49</v>
      </c>
      <c r="E242" t="s">
        <v>12</v>
      </c>
      <c r="F242" t="s">
        <v>41</v>
      </c>
      <c r="G242" t="s">
        <v>9</v>
      </c>
      <c r="H242" s="25">
        <f>_xlfn.IFS(F242="STAR Kids",INDEX('ATLIS Percentages'!D:D,MATCH($G:$G&amp;" "&amp;$E:$E,'ATLIS Percentages'!$A:$A,0)),
F242="STAR+PLUS",INDEX('ATLIS Percentages'!E:E,MATCH($G:$G&amp;" "&amp;$E:$E,'ATLIS Percentages'!$A:$A,0)),
F242="STAR",INDEX('ATLIS Percentages'!F:F,MATCH($G:$G&amp;" "&amp;$E:$E,'ATLIS Percentages'!$A:$A,0)))</f>
        <v>0</v>
      </c>
      <c r="I242" s="34">
        <f t="shared" si="6"/>
        <v>0</v>
      </c>
      <c r="J242" s="48">
        <f t="shared" si="7"/>
        <v>0</v>
      </c>
    </row>
    <row r="243" spans="1:10">
      <c r="A243" s="30">
        <v>37</v>
      </c>
      <c r="B243" t="s">
        <v>56</v>
      </c>
      <c r="C243" s="2">
        <v>97052670.392179996</v>
      </c>
      <c r="D243" t="s">
        <v>56</v>
      </c>
      <c r="E243" t="s">
        <v>13</v>
      </c>
      <c r="F243" t="s">
        <v>38</v>
      </c>
      <c r="G243" t="s">
        <v>9</v>
      </c>
      <c r="H243" s="25">
        <f>_xlfn.IFS(F243="STAR Kids",INDEX('ATLIS Percentages'!D:D,MATCH($G:$G&amp;" "&amp;$E:$E,'ATLIS Percentages'!$A:$A,0)),
F243="STAR+PLUS",INDEX('ATLIS Percentages'!E:E,MATCH($G:$G&amp;" "&amp;$E:$E,'ATLIS Percentages'!$A:$A,0)),
F243="STAR",INDEX('ATLIS Percentages'!F:F,MATCH($G:$G&amp;" "&amp;$E:$E,'ATLIS Percentages'!$A:$A,0)))</f>
        <v>0</v>
      </c>
      <c r="I243" s="34">
        <f t="shared" si="6"/>
        <v>0</v>
      </c>
      <c r="J243" s="48">
        <f t="shared" si="7"/>
        <v>0</v>
      </c>
    </row>
    <row r="244" spans="1:10">
      <c r="A244" s="30" t="s">
        <v>57</v>
      </c>
      <c r="B244" t="s">
        <v>56</v>
      </c>
      <c r="C244" s="2">
        <v>93146959.923943251</v>
      </c>
      <c r="D244" t="s">
        <v>56</v>
      </c>
      <c r="E244" t="s">
        <v>13</v>
      </c>
      <c r="F244" t="s">
        <v>43</v>
      </c>
      <c r="G244" t="s">
        <v>9</v>
      </c>
      <c r="H244" s="25">
        <f>_xlfn.IFS(F244="STAR Kids",INDEX('ATLIS Percentages'!D:D,MATCH($G:$G&amp;" "&amp;$E:$E,'ATLIS Percentages'!$A:$A,0)),
F244="STAR+PLUS",INDEX('ATLIS Percentages'!E:E,MATCH($G:$G&amp;" "&amp;$E:$E,'ATLIS Percentages'!$A:$A,0)),
F244="STAR",INDEX('ATLIS Percentages'!F:F,MATCH($G:$G&amp;" "&amp;$E:$E,'ATLIS Percentages'!$A:$A,0)))</f>
        <v>0</v>
      </c>
      <c r="I244" s="34">
        <f t="shared" si="6"/>
        <v>0</v>
      </c>
      <c r="J244" s="48">
        <f t="shared" si="7"/>
        <v>0</v>
      </c>
    </row>
    <row r="245" spans="1:10">
      <c r="A245" s="30">
        <v>31</v>
      </c>
      <c r="B245" t="s">
        <v>44</v>
      </c>
      <c r="C245" s="2">
        <v>7452375.3546443209</v>
      </c>
      <c r="D245" t="s">
        <v>44</v>
      </c>
      <c r="E245" t="s">
        <v>58</v>
      </c>
      <c r="F245" t="s">
        <v>38</v>
      </c>
      <c r="G245" t="s">
        <v>9</v>
      </c>
      <c r="H245" s="25">
        <f>_xlfn.IFS(F245="STAR Kids",INDEX('ATLIS Percentages'!D:D,MATCH($G:$G&amp;" "&amp;$E:$E,'ATLIS Percentages'!$A:$A,0)),
F245="STAR+PLUS",INDEX('ATLIS Percentages'!E:E,MATCH($G:$G&amp;" "&amp;$E:$E,'ATLIS Percentages'!$A:$A,0)),
F245="STAR",INDEX('ATLIS Percentages'!F:F,MATCH($G:$G&amp;" "&amp;$E:$E,'ATLIS Percentages'!$A:$A,0)))</f>
        <v>0</v>
      </c>
      <c r="I245" s="34">
        <f t="shared" si="6"/>
        <v>0</v>
      </c>
      <c r="J245" s="48">
        <f t="shared" si="7"/>
        <v>0</v>
      </c>
    </row>
    <row r="246" spans="1:10">
      <c r="A246" s="30">
        <v>33</v>
      </c>
      <c r="B246" t="s">
        <v>44</v>
      </c>
      <c r="C246" s="2">
        <v>123395109.16634838</v>
      </c>
      <c r="D246" t="s">
        <v>44</v>
      </c>
      <c r="E246" t="s">
        <v>58</v>
      </c>
      <c r="F246" t="s">
        <v>43</v>
      </c>
      <c r="G246" t="s">
        <v>9</v>
      </c>
      <c r="H246" s="25">
        <f>_xlfn.IFS(F246="STAR Kids",INDEX('ATLIS Percentages'!D:D,MATCH($G:$G&amp;" "&amp;$E:$E,'ATLIS Percentages'!$A:$A,0)),
F246="STAR+PLUS",INDEX('ATLIS Percentages'!E:E,MATCH($G:$G&amp;" "&amp;$E:$E,'ATLIS Percentages'!$A:$A,0)),
F246="STAR",INDEX('ATLIS Percentages'!F:F,MATCH($G:$G&amp;" "&amp;$E:$E,'ATLIS Percentages'!$A:$A,0)))</f>
        <v>0</v>
      </c>
      <c r="I246" s="34">
        <f t="shared" si="6"/>
        <v>0</v>
      </c>
      <c r="J246" s="48">
        <f t="shared" si="7"/>
        <v>0</v>
      </c>
    </row>
    <row r="247" spans="1:10">
      <c r="A247" s="30">
        <v>36</v>
      </c>
      <c r="B247" t="s">
        <v>45</v>
      </c>
      <c r="C247" s="2">
        <v>68919484.326229006</v>
      </c>
      <c r="D247" t="s">
        <v>45</v>
      </c>
      <c r="E247" t="s">
        <v>13</v>
      </c>
      <c r="F247" t="s">
        <v>38</v>
      </c>
      <c r="G247" t="s">
        <v>9</v>
      </c>
      <c r="H247" s="25">
        <f>_xlfn.IFS(F247="STAR Kids",INDEX('ATLIS Percentages'!D:D,MATCH($G:$G&amp;" "&amp;$E:$E,'ATLIS Percentages'!$A:$A,0)),
F247="STAR+PLUS",INDEX('ATLIS Percentages'!E:E,MATCH($G:$G&amp;" "&amp;$E:$E,'ATLIS Percentages'!$A:$A,0)),
F247="STAR",INDEX('ATLIS Percentages'!F:F,MATCH($G:$G&amp;" "&amp;$E:$E,'ATLIS Percentages'!$A:$A,0)))</f>
        <v>0</v>
      </c>
      <c r="I247" s="34">
        <f t="shared" si="6"/>
        <v>0</v>
      </c>
      <c r="J247" s="48">
        <f t="shared" si="7"/>
        <v>0</v>
      </c>
    </row>
    <row r="248" spans="1:10">
      <c r="A248" s="30" t="s">
        <v>59</v>
      </c>
      <c r="B248" t="s">
        <v>45</v>
      </c>
      <c r="C248" s="2">
        <v>38777843.700360492</v>
      </c>
      <c r="D248" t="s">
        <v>45</v>
      </c>
      <c r="E248" t="s">
        <v>13</v>
      </c>
      <c r="F248" t="s">
        <v>41</v>
      </c>
      <c r="G248" t="s">
        <v>9</v>
      </c>
      <c r="H248" s="25">
        <f>_xlfn.IFS(F248="STAR Kids",INDEX('ATLIS Percentages'!D:D,MATCH($G:$G&amp;" "&amp;$E:$E,'ATLIS Percentages'!$A:$A,0)),
F248="STAR+PLUS",INDEX('ATLIS Percentages'!E:E,MATCH($G:$G&amp;" "&amp;$E:$E,'ATLIS Percentages'!$A:$A,0)),
F248="STAR",INDEX('ATLIS Percentages'!F:F,MATCH($G:$G&amp;" "&amp;$E:$E,'ATLIS Percentages'!$A:$A,0)))</f>
        <v>0</v>
      </c>
      <c r="I248" s="34">
        <f t="shared" si="6"/>
        <v>0</v>
      </c>
      <c r="J248" s="48">
        <f t="shared" si="7"/>
        <v>0</v>
      </c>
    </row>
    <row r="249" spans="1:10">
      <c r="A249" s="30">
        <v>34</v>
      </c>
      <c r="B249" t="s">
        <v>49</v>
      </c>
      <c r="C249" s="2">
        <v>0</v>
      </c>
      <c r="D249" t="s">
        <v>49</v>
      </c>
      <c r="E249" t="s">
        <v>13</v>
      </c>
      <c r="F249" t="s">
        <v>43</v>
      </c>
      <c r="G249" t="s">
        <v>9</v>
      </c>
      <c r="H249" s="25">
        <f>_xlfn.IFS(F249="STAR Kids",INDEX('ATLIS Percentages'!D:D,MATCH($G:$G&amp;" "&amp;$E:$E,'ATLIS Percentages'!$A:$A,0)),
F249="STAR+PLUS",INDEX('ATLIS Percentages'!E:E,MATCH($G:$G&amp;" "&amp;$E:$E,'ATLIS Percentages'!$A:$A,0)),
F249="STAR",INDEX('ATLIS Percentages'!F:F,MATCH($G:$G&amp;" "&amp;$E:$E,'ATLIS Percentages'!$A:$A,0)))</f>
        <v>0</v>
      </c>
      <c r="I249" s="34">
        <f t="shared" si="6"/>
        <v>0</v>
      </c>
      <c r="J249" s="48">
        <f t="shared" si="7"/>
        <v>0</v>
      </c>
    </row>
    <row r="250" spans="1:10">
      <c r="A250" s="30" t="s">
        <v>60</v>
      </c>
      <c r="B250" t="s">
        <v>49</v>
      </c>
      <c r="C250" s="2">
        <v>14016757.216533026</v>
      </c>
      <c r="D250" t="s">
        <v>49</v>
      </c>
      <c r="E250" t="s">
        <v>13</v>
      </c>
      <c r="F250" t="s">
        <v>41</v>
      </c>
      <c r="G250" t="s">
        <v>9</v>
      </c>
      <c r="H250" s="25">
        <f>_xlfn.IFS(F250="STAR Kids",INDEX('ATLIS Percentages'!D:D,MATCH($G:$G&amp;" "&amp;$E:$E,'ATLIS Percentages'!$A:$A,0)),
F250="STAR+PLUS",INDEX('ATLIS Percentages'!E:E,MATCH($G:$G&amp;" "&amp;$E:$E,'ATLIS Percentages'!$A:$A,0)),
F250="STAR",INDEX('ATLIS Percentages'!F:F,MATCH($G:$G&amp;" "&amp;$E:$E,'ATLIS Percentages'!$A:$A,0)))</f>
        <v>0</v>
      </c>
      <c r="I250" s="34">
        <f t="shared" si="6"/>
        <v>0</v>
      </c>
      <c r="J250" s="48">
        <f t="shared" si="7"/>
        <v>0</v>
      </c>
    </row>
    <row r="251" spans="1:10">
      <c r="A251" s="30">
        <v>79</v>
      </c>
      <c r="B251" t="s">
        <v>61</v>
      </c>
      <c r="C251" s="2">
        <v>406530605.80384243</v>
      </c>
      <c r="D251" t="s">
        <v>61</v>
      </c>
      <c r="E251" t="s">
        <v>14</v>
      </c>
      <c r="F251" t="s">
        <v>38</v>
      </c>
      <c r="G251" t="s">
        <v>9</v>
      </c>
      <c r="H251" s="25">
        <f>_xlfn.IFS(F251="STAR Kids",INDEX('ATLIS Percentages'!D:D,MATCH($G:$G&amp;" "&amp;$E:$E,'ATLIS Percentages'!$A:$A,0)),
F251="STAR+PLUS",INDEX('ATLIS Percentages'!E:E,MATCH($G:$G&amp;" "&amp;$E:$E,'ATLIS Percentages'!$A:$A,0)),
F251="STAR",INDEX('ATLIS Percentages'!F:F,MATCH($G:$G&amp;" "&amp;$E:$E,'ATLIS Percentages'!$A:$A,0)))</f>
        <v>0</v>
      </c>
      <c r="I251" s="34">
        <f t="shared" si="6"/>
        <v>0</v>
      </c>
      <c r="J251" s="48">
        <f t="shared" si="7"/>
        <v>0</v>
      </c>
    </row>
    <row r="252" spans="1:10">
      <c r="A252" s="30" t="s">
        <v>62</v>
      </c>
      <c r="B252" t="s">
        <v>61</v>
      </c>
      <c r="C252" s="2">
        <v>208472254.56496274</v>
      </c>
      <c r="D252" t="s">
        <v>61</v>
      </c>
      <c r="E252" t="s">
        <v>14</v>
      </c>
      <c r="F252" t="s">
        <v>43</v>
      </c>
      <c r="G252" t="s">
        <v>9</v>
      </c>
      <c r="H252" s="25">
        <f>_xlfn.IFS(F252="STAR Kids",INDEX('ATLIS Percentages'!D:D,MATCH($G:$G&amp;" "&amp;$E:$E,'ATLIS Percentages'!$A:$A,0)),
F252="STAR+PLUS",INDEX('ATLIS Percentages'!E:E,MATCH($G:$G&amp;" "&amp;$E:$E,'ATLIS Percentages'!$A:$A,0)),
F252="STAR",INDEX('ATLIS Percentages'!F:F,MATCH($G:$G&amp;" "&amp;$E:$E,'ATLIS Percentages'!$A:$A,0)))</f>
        <v>7.5478212924626415E-4</v>
      </c>
      <c r="I252" s="34">
        <f t="shared" si="6"/>
        <v>157351.13</v>
      </c>
      <c r="J252" s="48">
        <f t="shared" si="7"/>
        <v>67958.69</v>
      </c>
    </row>
    <row r="253" spans="1:10">
      <c r="A253" s="30" t="s">
        <v>63</v>
      </c>
      <c r="B253" t="s">
        <v>44</v>
      </c>
      <c r="C253" s="2">
        <v>34979333.78586366</v>
      </c>
      <c r="D253" t="s">
        <v>44</v>
      </c>
      <c r="E253" t="s">
        <v>14</v>
      </c>
      <c r="F253" t="s">
        <v>38</v>
      </c>
      <c r="G253" t="s">
        <v>9</v>
      </c>
      <c r="H253" s="25">
        <f>_xlfn.IFS(F253="STAR Kids",INDEX('ATLIS Percentages'!D:D,MATCH($G:$G&amp;" "&amp;$E:$E,'ATLIS Percentages'!$A:$A,0)),
F253="STAR+PLUS",INDEX('ATLIS Percentages'!E:E,MATCH($G:$G&amp;" "&amp;$E:$E,'ATLIS Percentages'!$A:$A,0)),
F253="STAR",INDEX('ATLIS Percentages'!F:F,MATCH($G:$G&amp;" "&amp;$E:$E,'ATLIS Percentages'!$A:$A,0)))</f>
        <v>0</v>
      </c>
      <c r="I253" s="34">
        <f t="shared" si="6"/>
        <v>0</v>
      </c>
      <c r="J253" s="48">
        <f t="shared" si="7"/>
        <v>0</v>
      </c>
    </row>
    <row r="254" spans="1:10">
      <c r="A254" s="30" t="s">
        <v>64</v>
      </c>
      <c r="B254" t="s">
        <v>44</v>
      </c>
      <c r="C254" s="2">
        <v>234411088.01094651</v>
      </c>
      <c r="D254" t="s">
        <v>44</v>
      </c>
      <c r="E254" t="s">
        <v>65</v>
      </c>
      <c r="F254" t="s">
        <v>43</v>
      </c>
      <c r="G254" t="s">
        <v>9</v>
      </c>
      <c r="H254" s="25">
        <f>_xlfn.IFS(F254="STAR Kids",INDEX('ATLIS Percentages'!D:D,MATCH($G:$G&amp;" "&amp;$E:$E,'ATLIS Percentages'!$A:$A,0)),
F254="STAR+PLUS",INDEX('ATLIS Percentages'!E:E,MATCH($G:$G&amp;" "&amp;$E:$E,'ATLIS Percentages'!$A:$A,0)),
F254="STAR",INDEX('ATLIS Percentages'!F:F,MATCH($G:$G&amp;" "&amp;$E:$E,'ATLIS Percentages'!$A:$A,0)))</f>
        <v>7.5478212924626415E-4</v>
      </c>
      <c r="I254" s="34">
        <f t="shared" si="6"/>
        <v>176929.3</v>
      </c>
      <c r="J254" s="48">
        <f t="shared" si="7"/>
        <v>76414.350000000006</v>
      </c>
    </row>
    <row r="255" spans="1:10">
      <c r="A255" s="30">
        <v>72</v>
      </c>
      <c r="B255" t="s">
        <v>66</v>
      </c>
      <c r="C255" s="2">
        <v>565038535.53860629</v>
      </c>
      <c r="D255" t="s">
        <v>66</v>
      </c>
      <c r="E255" t="s">
        <v>14</v>
      </c>
      <c r="F255" t="s">
        <v>38</v>
      </c>
      <c r="G255" t="s">
        <v>9</v>
      </c>
      <c r="H255" s="25">
        <f>_xlfn.IFS(F255="STAR Kids",INDEX('ATLIS Percentages'!D:D,MATCH($G:$G&amp;" "&amp;$E:$E,'ATLIS Percentages'!$A:$A,0)),
F255="STAR+PLUS",INDEX('ATLIS Percentages'!E:E,MATCH($G:$G&amp;" "&amp;$E:$E,'ATLIS Percentages'!$A:$A,0)),
F255="STAR",INDEX('ATLIS Percentages'!F:F,MATCH($G:$G&amp;" "&amp;$E:$E,'ATLIS Percentages'!$A:$A,0)))</f>
        <v>0</v>
      </c>
      <c r="I255" s="34">
        <f t="shared" si="6"/>
        <v>0</v>
      </c>
      <c r="J255" s="48">
        <f t="shared" si="7"/>
        <v>0</v>
      </c>
    </row>
    <row r="256" spans="1:10">
      <c r="A256" s="30" t="s">
        <v>67</v>
      </c>
      <c r="B256" t="s">
        <v>66</v>
      </c>
      <c r="C256" s="2">
        <v>287970493.5997591</v>
      </c>
      <c r="D256" t="s">
        <v>66</v>
      </c>
      <c r="E256" t="s">
        <v>14</v>
      </c>
      <c r="F256" t="s">
        <v>41</v>
      </c>
      <c r="G256" t="s">
        <v>9</v>
      </c>
      <c r="H256" s="25">
        <f>_xlfn.IFS(F256="STAR Kids",INDEX('ATLIS Percentages'!D:D,MATCH($G:$G&amp;" "&amp;$E:$E,'ATLIS Percentages'!$A:$A,0)),
F256="STAR+PLUS",INDEX('ATLIS Percentages'!E:E,MATCH($G:$G&amp;" "&amp;$E:$E,'ATLIS Percentages'!$A:$A,0)),
F256="STAR",INDEX('ATLIS Percentages'!F:F,MATCH($G:$G&amp;" "&amp;$E:$E,'ATLIS Percentages'!$A:$A,0)))</f>
        <v>0</v>
      </c>
      <c r="I256" s="34">
        <f t="shared" si="6"/>
        <v>0</v>
      </c>
      <c r="J256" s="48">
        <f t="shared" si="7"/>
        <v>0</v>
      </c>
    </row>
    <row r="257" spans="1:10">
      <c r="A257" s="30" t="s">
        <v>68</v>
      </c>
      <c r="B257" t="s">
        <v>48</v>
      </c>
      <c r="C257" s="2">
        <v>219748384.20860082</v>
      </c>
      <c r="D257" t="s">
        <v>48</v>
      </c>
      <c r="E257" t="s">
        <v>65</v>
      </c>
      <c r="F257" t="s">
        <v>38</v>
      </c>
      <c r="G257" t="s">
        <v>9</v>
      </c>
      <c r="H257" s="25">
        <f>_xlfn.IFS(F257="STAR Kids",INDEX('ATLIS Percentages'!D:D,MATCH($G:$G&amp;" "&amp;$E:$E,'ATLIS Percentages'!$A:$A,0)),
F257="STAR+PLUS",INDEX('ATLIS Percentages'!E:E,MATCH($G:$G&amp;" "&amp;$E:$E,'ATLIS Percentages'!$A:$A,0)),
F257="STAR",INDEX('ATLIS Percentages'!F:F,MATCH($G:$G&amp;" "&amp;$E:$E,'ATLIS Percentages'!$A:$A,0)))</f>
        <v>0</v>
      </c>
      <c r="I257" s="34">
        <f t="shared" si="6"/>
        <v>0</v>
      </c>
      <c r="J257" s="48">
        <f t="shared" si="7"/>
        <v>0</v>
      </c>
    </row>
    <row r="258" spans="1:10">
      <c r="A258" s="30" t="s">
        <v>69</v>
      </c>
      <c r="B258" t="s">
        <v>48</v>
      </c>
      <c r="C258" s="2">
        <v>699614060.00816584</v>
      </c>
      <c r="D258" t="s">
        <v>48</v>
      </c>
      <c r="E258" t="s">
        <v>14</v>
      </c>
      <c r="F258" t="s">
        <v>43</v>
      </c>
      <c r="G258" t="s">
        <v>9</v>
      </c>
      <c r="H258" s="25">
        <f>_xlfn.IFS(F258="STAR Kids",INDEX('ATLIS Percentages'!D:D,MATCH($G:$G&amp;" "&amp;$E:$E,'ATLIS Percentages'!$A:$A,0)),
F258="STAR+PLUS",INDEX('ATLIS Percentages'!E:E,MATCH($G:$G&amp;" "&amp;$E:$E,'ATLIS Percentages'!$A:$A,0)),
F258="STAR",INDEX('ATLIS Percentages'!F:F,MATCH($G:$G&amp;" "&amp;$E:$E,'ATLIS Percentages'!$A:$A,0)))</f>
        <v>7.5478212924626415E-4</v>
      </c>
      <c r="I258" s="34">
        <f t="shared" si="6"/>
        <v>528056.18999999994</v>
      </c>
      <c r="J258" s="48">
        <f t="shared" si="7"/>
        <v>228063.24</v>
      </c>
    </row>
    <row r="259" spans="1:10">
      <c r="A259" s="30" t="s">
        <v>70</v>
      </c>
      <c r="B259" t="s">
        <v>48</v>
      </c>
      <c r="C259" s="2">
        <v>112918459.64081107</v>
      </c>
      <c r="D259" t="s">
        <v>48</v>
      </c>
      <c r="E259" t="s">
        <v>14</v>
      </c>
      <c r="F259" t="s">
        <v>41</v>
      </c>
      <c r="G259" t="s">
        <v>9</v>
      </c>
      <c r="H259" s="25">
        <f>_xlfn.IFS(F259="STAR Kids",INDEX('ATLIS Percentages'!D:D,MATCH($G:$G&amp;" "&amp;$E:$E,'ATLIS Percentages'!$A:$A,0)),
F259="STAR+PLUS",INDEX('ATLIS Percentages'!E:E,MATCH($G:$G&amp;" "&amp;$E:$E,'ATLIS Percentages'!$A:$A,0)),
F259="STAR",INDEX('ATLIS Percentages'!F:F,MATCH($G:$G&amp;" "&amp;$E:$E,'ATLIS Percentages'!$A:$A,0)))</f>
        <v>0</v>
      </c>
      <c r="I259" s="34">
        <f t="shared" si="6"/>
        <v>0</v>
      </c>
      <c r="J259" s="48">
        <f t="shared" si="7"/>
        <v>0</v>
      </c>
    </row>
    <row r="260" spans="1:10">
      <c r="A260" s="30">
        <v>71</v>
      </c>
      <c r="B260" t="s">
        <v>49</v>
      </c>
      <c r="C260" s="2">
        <v>108907873.9828074</v>
      </c>
      <c r="D260" t="s">
        <v>49</v>
      </c>
      <c r="E260" t="s">
        <v>14</v>
      </c>
      <c r="F260" t="s">
        <v>38</v>
      </c>
      <c r="G260" t="s">
        <v>9</v>
      </c>
      <c r="H260" s="25">
        <f>_xlfn.IFS(F260="STAR Kids",INDEX('ATLIS Percentages'!D:D,MATCH($G:$G&amp;" "&amp;$E:$E,'ATLIS Percentages'!$A:$A,0)),
F260="STAR+PLUS",INDEX('ATLIS Percentages'!E:E,MATCH($G:$G&amp;" "&amp;$E:$E,'ATLIS Percentages'!$A:$A,0)),
F260="STAR",INDEX('ATLIS Percentages'!F:F,MATCH($G:$G&amp;" "&amp;$E:$E,'ATLIS Percentages'!$A:$A,0)))</f>
        <v>0</v>
      </c>
      <c r="I260" s="34">
        <f t="shared" si="6"/>
        <v>0</v>
      </c>
      <c r="J260" s="48">
        <f t="shared" si="7"/>
        <v>0</v>
      </c>
    </row>
    <row r="261" spans="1:10">
      <c r="A261" s="30" t="s">
        <v>71</v>
      </c>
      <c r="B261" t="s">
        <v>49</v>
      </c>
      <c r="C261" s="2">
        <v>0</v>
      </c>
      <c r="D261" t="s">
        <v>49</v>
      </c>
      <c r="E261" t="s">
        <v>14</v>
      </c>
      <c r="F261" t="s">
        <v>43</v>
      </c>
      <c r="G261" t="s">
        <v>9</v>
      </c>
      <c r="H261" s="25">
        <f>_xlfn.IFS(F261="STAR Kids",INDEX('ATLIS Percentages'!D:D,MATCH($G:$G&amp;" "&amp;$E:$E,'ATLIS Percentages'!$A:$A,0)),
F261="STAR+PLUS",INDEX('ATLIS Percentages'!E:E,MATCH($G:$G&amp;" "&amp;$E:$E,'ATLIS Percentages'!$A:$A,0)),
F261="STAR",INDEX('ATLIS Percentages'!F:F,MATCH($G:$G&amp;" "&amp;$E:$E,'ATLIS Percentages'!$A:$A,0)))</f>
        <v>7.5478212924626415E-4</v>
      </c>
      <c r="I261" s="34">
        <f t="shared" ref="I261:I324" si="8">ROUND(C261*H261,2)</f>
        <v>0</v>
      </c>
      <c r="J261" s="48">
        <f t="shared" ref="J261:J324" si="9">ROUND(I261*$J$1*1.08,2)</f>
        <v>0</v>
      </c>
    </row>
    <row r="262" spans="1:10">
      <c r="A262" s="30" t="s">
        <v>72</v>
      </c>
      <c r="B262" t="s">
        <v>49</v>
      </c>
      <c r="C262" s="2">
        <v>58676563.228098676</v>
      </c>
      <c r="D262" t="s">
        <v>49</v>
      </c>
      <c r="E262" t="s">
        <v>14</v>
      </c>
      <c r="F262" t="s">
        <v>41</v>
      </c>
      <c r="G262" t="s">
        <v>9</v>
      </c>
      <c r="H262" s="25">
        <f>_xlfn.IFS(F262="STAR Kids",INDEX('ATLIS Percentages'!D:D,MATCH($G:$G&amp;" "&amp;$E:$E,'ATLIS Percentages'!$A:$A,0)),
F262="STAR+PLUS",INDEX('ATLIS Percentages'!E:E,MATCH($G:$G&amp;" "&amp;$E:$E,'ATLIS Percentages'!$A:$A,0)),
F262="STAR",INDEX('ATLIS Percentages'!F:F,MATCH($G:$G&amp;" "&amp;$E:$E,'ATLIS Percentages'!$A:$A,0)))</f>
        <v>0</v>
      </c>
      <c r="I262" s="34">
        <f t="shared" si="8"/>
        <v>0</v>
      </c>
      <c r="J262" s="48">
        <f t="shared" si="9"/>
        <v>0</v>
      </c>
    </row>
    <row r="263" spans="1:10">
      <c r="A263" s="30" t="s">
        <v>73</v>
      </c>
      <c r="B263" t="s">
        <v>74</v>
      </c>
      <c r="C263" s="2">
        <v>195738683.27545452</v>
      </c>
      <c r="D263" t="s">
        <v>74</v>
      </c>
      <c r="E263" t="s">
        <v>15</v>
      </c>
      <c r="F263" t="s">
        <v>38</v>
      </c>
      <c r="G263" t="s">
        <v>9</v>
      </c>
      <c r="H263" s="25">
        <f>_xlfn.IFS(F263="STAR Kids",INDEX('ATLIS Percentages'!D:D,MATCH($G:$G&amp;" "&amp;$E:$E,'ATLIS Percentages'!$A:$A,0)),
F263="STAR+PLUS",INDEX('ATLIS Percentages'!E:E,MATCH($G:$G&amp;" "&amp;$E:$E,'ATLIS Percentages'!$A:$A,0)),
F263="STAR",INDEX('ATLIS Percentages'!F:F,MATCH($G:$G&amp;" "&amp;$E:$E,'ATLIS Percentages'!$A:$A,0)))</f>
        <v>0</v>
      </c>
      <c r="I263" s="34">
        <f t="shared" si="8"/>
        <v>0</v>
      </c>
      <c r="J263" s="48">
        <f t="shared" si="9"/>
        <v>0</v>
      </c>
    </row>
    <row r="264" spans="1:10">
      <c r="A264" s="30" t="s">
        <v>75</v>
      </c>
      <c r="B264" t="s">
        <v>74</v>
      </c>
      <c r="C264" s="2">
        <v>67067922.823999077</v>
      </c>
      <c r="D264" t="s">
        <v>74</v>
      </c>
      <c r="E264" t="s">
        <v>15</v>
      </c>
      <c r="F264" t="s">
        <v>41</v>
      </c>
      <c r="G264" t="s">
        <v>9</v>
      </c>
      <c r="H264" s="25">
        <f>_xlfn.IFS(F264="STAR Kids",INDEX('ATLIS Percentages'!D:D,MATCH($G:$G&amp;" "&amp;$E:$E,'ATLIS Percentages'!$A:$A,0)),
F264="STAR+PLUS",INDEX('ATLIS Percentages'!E:E,MATCH($G:$G&amp;" "&amp;$E:$E,'ATLIS Percentages'!$A:$A,0)),
F264="STAR",INDEX('ATLIS Percentages'!F:F,MATCH($G:$G&amp;" "&amp;$E:$E,'ATLIS Percentages'!$A:$A,0)))</f>
        <v>0</v>
      </c>
      <c r="I264" s="34">
        <f t="shared" si="8"/>
        <v>0</v>
      </c>
      <c r="J264" s="48">
        <f t="shared" si="9"/>
        <v>0</v>
      </c>
    </row>
    <row r="265" spans="1:10">
      <c r="A265" s="30" t="s">
        <v>76</v>
      </c>
      <c r="B265" t="s">
        <v>44</v>
      </c>
      <c r="C265" s="2">
        <v>60188202.960852161</v>
      </c>
      <c r="D265" t="s">
        <v>44</v>
      </c>
      <c r="E265" t="s">
        <v>15</v>
      </c>
      <c r="F265" t="s">
        <v>38</v>
      </c>
      <c r="G265" t="s">
        <v>9</v>
      </c>
      <c r="H265" s="25">
        <f>_xlfn.IFS(F265="STAR Kids",INDEX('ATLIS Percentages'!D:D,MATCH($G:$G&amp;" "&amp;$E:$E,'ATLIS Percentages'!$A:$A,0)),
F265="STAR+PLUS",INDEX('ATLIS Percentages'!E:E,MATCH($G:$G&amp;" "&amp;$E:$E,'ATLIS Percentages'!$A:$A,0)),
F265="STAR",INDEX('ATLIS Percentages'!F:F,MATCH($G:$G&amp;" "&amp;$E:$E,'ATLIS Percentages'!$A:$A,0)))</f>
        <v>0</v>
      </c>
      <c r="I265" s="34">
        <f t="shared" si="8"/>
        <v>0</v>
      </c>
      <c r="J265" s="48">
        <f t="shared" si="9"/>
        <v>0</v>
      </c>
    </row>
    <row r="266" spans="1:10">
      <c r="A266" s="30" t="s">
        <v>77</v>
      </c>
      <c r="B266" t="s">
        <v>44</v>
      </c>
      <c r="C266" s="2">
        <v>370904938.38358426</v>
      </c>
      <c r="D266" t="s">
        <v>44</v>
      </c>
      <c r="E266" t="s">
        <v>15</v>
      </c>
      <c r="F266" t="s">
        <v>43</v>
      </c>
      <c r="G266" t="s">
        <v>9</v>
      </c>
      <c r="H266" s="25">
        <f>_xlfn.IFS(F266="STAR Kids",INDEX('ATLIS Percentages'!D:D,MATCH($G:$G&amp;" "&amp;$E:$E,'ATLIS Percentages'!$A:$A,0)),
F266="STAR+PLUS",INDEX('ATLIS Percentages'!E:E,MATCH($G:$G&amp;" "&amp;$E:$E,'ATLIS Percentages'!$A:$A,0)),
F266="STAR",INDEX('ATLIS Percentages'!F:F,MATCH($G:$G&amp;" "&amp;$E:$E,'ATLIS Percentages'!$A:$A,0)))</f>
        <v>7.4862985810295003E-4</v>
      </c>
      <c r="I266" s="34">
        <f t="shared" si="8"/>
        <v>277670.51</v>
      </c>
      <c r="J266" s="48">
        <f t="shared" si="9"/>
        <v>119923.67</v>
      </c>
    </row>
    <row r="267" spans="1:10">
      <c r="A267" s="30" t="s">
        <v>78</v>
      </c>
      <c r="B267" t="s">
        <v>45</v>
      </c>
      <c r="C267" s="2">
        <v>258174022.02956432</v>
      </c>
      <c r="D267" t="s">
        <v>45</v>
      </c>
      <c r="E267" t="s">
        <v>15</v>
      </c>
      <c r="F267" t="s">
        <v>38</v>
      </c>
      <c r="G267" t="s">
        <v>9</v>
      </c>
      <c r="H267" s="25">
        <f>_xlfn.IFS(F267="STAR Kids",INDEX('ATLIS Percentages'!D:D,MATCH($G:$G&amp;" "&amp;$E:$E,'ATLIS Percentages'!$A:$A,0)),
F267="STAR+PLUS",INDEX('ATLIS Percentages'!E:E,MATCH($G:$G&amp;" "&amp;$E:$E,'ATLIS Percentages'!$A:$A,0)),
F267="STAR",INDEX('ATLIS Percentages'!F:F,MATCH($G:$G&amp;" "&amp;$E:$E,'ATLIS Percentages'!$A:$A,0)))</f>
        <v>0</v>
      </c>
      <c r="I267" s="34">
        <f t="shared" si="8"/>
        <v>0</v>
      </c>
      <c r="J267" s="48">
        <f t="shared" si="9"/>
        <v>0</v>
      </c>
    </row>
    <row r="268" spans="1:10">
      <c r="A268" s="30" t="s">
        <v>79</v>
      </c>
      <c r="B268" t="s">
        <v>45</v>
      </c>
      <c r="C268" s="2">
        <v>495822746.04176861</v>
      </c>
      <c r="D268" t="s">
        <v>45</v>
      </c>
      <c r="E268" t="s">
        <v>15</v>
      </c>
      <c r="F268" t="s">
        <v>43</v>
      </c>
      <c r="G268" t="s">
        <v>9</v>
      </c>
      <c r="H268" s="25">
        <f>_xlfn.IFS(F268="STAR Kids",INDEX('ATLIS Percentages'!D:D,MATCH($G:$G&amp;" "&amp;$E:$E,'ATLIS Percentages'!$A:$A,0)),
F268="STAR+PLUS",INDEX('ATLIS Percentages'!E:E,MATCH($G:$G&amp;" "&amp;$E:$E,'ATLIS Percentages'!$A:$A,0)),
F268="STAR",INDEX('ATLIS Percentages'!F:F,MATCH($G:$G&amp;" "&amp;$E:$E,'ATLIS Percentages'!$A:$A,0)))</f>
        <v>7.4862985810295003E-4</v>
      </c>
      <c r="I268" s="34">
        <f t="shared" si="8"/>
        <v>371187.71</v>
      </c>
      <c r="J268" s="48">
        <f t="shared" si="9"/>
        <v>160313</v>
      </c>
    </row>
    <row r="269" spans="1:10">
      <c r="A269" s="30" t="s">
        <v>80</v>
      </c>
      <c r="B269" t="s">
        <v>45</v>
      </c>
      <c r="C269" s="2">
        <v>126262473.03774117</v>
      </c>
      <c r="D269" t="s">
        <v>45</v>
      </c>
      <c r="E269" t="s">
        <v>15</v>
      </c>
      <c r="F269" t="s">
        <v>41</v>
      </c>
      <c r="G269" t="s">
        <v>9</v>
      </c>
      <c r="H269" s="25">
        <f>_xlfn.IFS(F269="STAR Kids",INDEX('ATLIS Percentages'!D:D,MATCH($G:$G&amp;" "&amp;$E:$E,'ATLIS Percentages'!$A:$A,0)),
F269="STAR+PLUS",INDEX('ATLIS Percentages'!E:E,MATCH($G:$G&amp;" "&amp;$E:$E,'ATLIS Percentages'!$A:$A,0)),
F269="STAR",INDEX('ATLIS Percentages'!F:F,MATCH($G:$G&amp;" "&amp;$E:$E,'ATLIS Percentages'!$A:$A,0)))</f>
        <v>0</v>
      </c>
      <c r="I269" s="34">
        <f t="shared" si="8"/>
        <v>0</v>
      </c>
      <c r="J269" s="48">
        <f t="shared" si="9"/>
        <v>0</v>
      </c>
    </row>
    <row r="270" spans="1:10">
      <c r="A270" s="30" t="s">
        <v>81</v>
      </c>
      <c r="B270" t="s">
        <v>48</v>
      </c>
      <c r="C270" s="2">
        <v>70292661.134165034</v>
      </c>
      <c r="D270" t="s">
        <v>48</v>
      </c>
      <c r="E270" t="s">
        <v>15</v>
      </c>
      <c r="F270" t="s">
        <v>38</v>
      </c>
      <c r="G270" t="s">
        <v>9</v>
      </c>
      <c r="H270" s="25">
        <f>_xlfn.IFS(F270="STAR Kids",INDEX('ATLIS Percentages'!D:D,MATCH($G:$G&amp;" "&amp;$E:$E,'ATLIS Percentages'!$A:$A,0)),
F270="STAR+PLUS",INDEX('ATLIS Percentages'!E:E,MATCH($G:$G&amp;" "&amp;$E:$E,'ATLIS Percentages'!$A:$A,0)),
F270="STAR",INDEX('ATLIS Percentages'!F:F,MATCH($G:$G&amp;" "&amp;$E:$E,'ATLIS Percentages'!$A:$A,0)))</f>
        <v>0</v>
      </c>
      <c r="I270" s="34">
        <f t="shared" si="8"/>
        <v>0</v>
      </c>
      <c r="J270" s="48">
        <f t="shared" si="9"/>
        <v>0</v>
      </c>
    </row>
    <row r="271" spans="1:10">
      <c r="A271" s="30" t="s">
        <v>82</v>
      </c>
      <c r="B271" t="s">
        <v>48</v>
      </c>
      <c r="C271" s="2">
        <v>48732335.424224176</v>
      </c>
      <c r="D271" t="s">
        <v>48</v>
      </c>
      <c r="E271" t="s">
        <v>15</v>
      </c>
      <c r="F271" t="s">
        <v>41</v>
      </c>
      <c r="G271" t="s">
        <v>9</v>
      </c>
      <c r="H271" s="25">
        <f>_xlfn.IFS(F271="STAR Kids",INDEX('ATLIS Percentages'!D:D,MATCH($G:$G&amp;" "&amp;$E:$E,'ATLIS Percentages'!$A:$A,0)),
F271="STAR+PLUS",INDEX('ATLIS Percentages'!E:E,MATCH($G:$G&amp;" "&amp;$E:$E,'ATLIS Percentages'!$A:$A,0)),
F271="STAR",INDEX('ATLIS Percentages'!F:F,MATCH($G:$G&amp;" "&amp;$E:$E,'ATLIS Percentages'!$A:$A,0)))</f>
        <v>0</v>
      </c>
      <c r="I271" s="34">
        <f t="shared" si="8"/>
        <v>0</v>
      </c>
      <c r="J271" s="48">
        <f t="shared" si="9"/>
        <v>0</v>
      </c>
    </row>
    <row r="272" spans="1:10">
      <c r="A272" s="30" t="s">
        <v>83</v>
      </c>
      <c r="B272" t="s">
        <v>48</v>
      </c>
      <c r="C272" s="2">
        <v>16104379.646573782</v>
      </c>
      <c r="D272" t="s">
        <v>48</v>
      </c>
      <c r="E272" t="s">
        <v>15</v>
      </c>
      <c r="F272" t="s">
        <v>43</v>
      </c>
      <c r="G272" t="s">
        <v>9</v>
      </c>
      <c r="H272" s="25">
        <f>_xlfn.IFS(F272="STAR Kids",INDEX('ATLIS Percentages'!D:D,MATCH($G:$G&amp;" "&amp;$E:$E,'ATLIS Percentages'!$A:$A,0)),
F272="STAR+PLUS",INDEX('ATLIS Percentages'!E:E,MATCH($G:$G&amp;" "&amp;$E:$E,'ATLIS Percentages'!$A:$A,0)),
F272="STAR",INDEX('ATLIS Percentages'!F:F,MATCH($G:$G&amp;" "&amp;$E:$E,'ATLIS Percentages'!$A:$A,0)))</f>
        <v>7.4862985810295003E-4</v>
      </c>
      <c r="I272" s="34">
        <f t="shared" si="8"/>
        <v>12056.22</v>
      </c>
      <c r="J272" s="48">
        <f t="shared" si="9"/>
        <v>5206.9799999999996</v>
      </c>
    </row>
    <row r="273" spans="1:10">
      <c r="A273" s="30" t="s">
        <v>84</v>
      </c>
      <c r="B273" t="s">
        <v>66</v>
      </c>
      <c r="C273" s="2">
        <v>31700974.270557612</v>
      </c>
      <c r="D273" t="s">
        <v>66</v>
      </c>
      <c r="E273" t="s">
        <v>16</v>
      </c>
      <c r="F273" t="s">
        <v>41</v>
      </c>
      <c r="G273" t="s">
        <v>9</v>
      </c>
      <c r="H273" s="25">
        <f>_xlfn.IFS(F273="STAR Kids",INDEX('ATLIS Percentages'!D:D,MATCH($G:$G&amp;" "&amp;$E:$E,'ATLIS Percentages'!$A:$A,0)),
F273="STAR+PLUS",INDEX('ATLIS Percentages'!E:E,MATCH($G:$G&amp;" "&amp;$E:$E,'ATLIS Percentages'!$A:$A,0)),
F273="STAR",INDEX('ATLIS Percentages'!F:F,MATCH($G:$G&amp;" "&amp;$E:$E,'ATLIS Percentages'!$A:$A,0)))</f>
        <v>0</v>
      </c>
      <c r="I273" s="34">
        <f t="shared" si="8"/>
        <v>0</v>
      </c>
      <c r="J273" s="48">
        <f t="shared" si="9"/>
        <v>0</v>
      </c>
    </row>
    <row r="274" spans="1:10">
      <c r="A274" s="30" t="s">
        <v>85</v>
      </c>
      <c r="B274" t="s">
        <v>48</v>
      </c>
      <c r="C274" s="2">
        <v>0</v>
      </c>
      <c r="D274" t="s">
        <v>48</v>
      </c>
      <c r="E274" t="s">
        <v>16</v>
      </c>
      <c r="F274" t="s">
        <v>43</v>
      </c>
      <c r="G274" t="s">
        <v>9</v>
      </c>
      <c r="H274" s="25">
        <f>_xlfn.IFS(F274="STAR Kids",INDEX('ATLIS Percentages'!D:D,MATCH($G:$G&amp;" "&amp;$E:$E,'ATLIS Percentages'!$A:$A,0)),
F274="STAR+PLUS",INDEX('ATLIS Percentages'!E:E,MATCH($G:$G&amp;" "&amp;$E:$E,'ATLIS Percentages'!$A:$A,0)),
F274="STAR",INDEX('ATLIS Percentages'!F:F,MATCH($G:$G&amp;" "&amp;$E:$E,'ATLIS Percentages'!$A:$A,0)))</f>
        <v>5.1078681322954192E-3</v>
      </c>
      <c r="I274" s="34">
        <f t="shared" si="8"/>
        <v>0</v>
      </c>
      <c r="J274" s="48">
        <f t="shared" si="9"/>
        <v>0</v>
      </c>
    </row>
    <row r="275" spans="1:10">
      <c r="A275" s="30" t="s">
        <v>86</v>
      </c>
      <c r="B275" t="s">
        <v>48</v>
      </c>
      <c r="C275" s="2">
        <v>18132133.832019776</v>
      </c>
      <c r="D275" t="s">
        <v>48</v>
      </c>
      <c r="E275" t="s">
        <v>16</v>
      </c>
      <c r="F275" t="s">
        <v>41</v>
      </c>
      <c r="G275" t="s">
        <v>9</v>
      </c>
      <c r="H275" s="25">
        <f>_xlfn.IFS(F275="STAR Kids",INDEX('ATLIS Percentages'!D:D,MATCH($G:$G&amp;" "&amp;$E:$E,'ATLIS Percentages'!$A:$A,0)),
F275="STAR+PLUS",INDEX('ATLIS Percentages'!E:E,MATCH($G:$G&amp;" "&amp;$E:$E,'ATLIS Percentages'!$A:$A,0)),
F275="STAR",INDEX('ATLIS Percentages'!F:F,MATCH($G:$G&amp;" "&amp;$E:$E,'ATLIS Percentages'!$A:$A,0)))</f>
        <v>0</v>
      </c>
      <c r="I275" s="34">
        <f t="shared" si="8"/>
        <v>0</v>
      </c>
      <c r="J275" s="48">
        <f t="shared" si="9"/>
        <v>0</v>
      </c>
    </row>
    <row r="276" spans="1:10">
      <c r="A276" s="30" t="s">
        <v>87</v>
      </c>
      <c r="B276" t="s">
        <v>61</v>
      </c>
      <c r="C276" s="2">
        <v>32911726.805376306</v>
      </c>
      <c r="D276" t="s">
        <v>61</v>
      </c>
      <c r="E276" t="s">
        <v>16</v>
      </c>
      <c r="F276" t="s">
        <v>38</v>
      </c>
      <c r="G276" t="s">
        <v>9</v>
      </c>
      <c r="H276" s="25">
        <f>_xlfn.IFS(F276="STAR Kids",INDEX('ATLIS Percentages'!D:D,MATCH($G:$G&amp;" "&amp;$E:$E,'ATLIS Percentages'!$A:$A,0)),
F276="STAR+PLUS",INDEX('ATLIS Percentages'!E:E,MATCH($G:$G&amp;" "&amp;$E:$E,'ATLIS Percentages'!$A:$A,0)),
F276="STAR",INDEX('ATLIS Percentages'!F:F,MATCH($G:$G&amp;" "&amp;$E:$E,'ATLIS Percentages'!$A:$A,0)))</f>
        <v>0</v>
      </c>
      <c r="I276" s="34">
        <f t="shared" si="8"/>
        <v>0</v>
      </c>
      <c r="J276" s="48">
        <f t="shared" si="9"/>
        <v>0</v>
      </c>
    </row>
    <row r="277" spans="1:10">
      <c r="A277" s="30" t="s">
        <v>88</v>
      </c>
      <c r="B277" t="s">
        <v>44</v>
      </c>
      <c r="C277" s="2">
        <v>6528061.4547503106</v>
      </c>
      <c r="D277" t="s">
        <v>44</v>
      </c>
      <c r="E277" t="s">
        <v>16</v>
      </c>
      <c r="F277" t="s">
        <v>38</v>
      </c>
      <c r="G277" t="s">
        <v>9</v>
      </c>
      <c r="H277" s="25">
        <f>_xlfn.IFS(F277="STAR Kids",INDEX('ATLIS Percentages'!D:D,MATCH($G:$G&amp;" "&amp;$E:$E,'ATLIS Percentages'!$A:$A,0)),
F277="STAR+PLUS",INDEX('ATLIS Percentages'!E:E,MATCH($G:$G&amp;" "&amp;$E:$E,'ATLIS Percentages'!$A:$A,0)),
F277="STAR",INDEX('ATLIS Percentages'!F:F,MATCH($G:$G&amp;" "&amp;$E:$E,'ATLIS Percentages'!$A:$A,0)))</f>
        <v>0</v>
      </c>
      <c r="I277" s="34">
        <f t="shared" si="8"/>
        <v>0</v>
      </c>
      <c r="J277" s="48">
        <f t="shared" si="9"/>
        <v>0</v>
      </c>
    </row>
    <row r="278" spans="1:10">
      <c r="A278" s="30" t="s">
        <v>89</v>
      </c>
      <c r="B278" t="s">
        <v>44</v>
      </c>
      <c r="C278" s="2">
        <v>85833470.857238904</v>
      </c>
      <c r="D278" t="s">
        <v>44</v>
      </c>
      <c r="E278" t="s">
        <v>16</v>
      </c>
      <c r="F278" t="s">
        <v>43</v>
      </c>
      <c r="G278" t="s">
        <v>9</v>
      </c>
      <c r="H278" s="25">
        <f>_xlfn.IFS(F278="STAR Kids",INDEX('ATLIS Percentages'!D:D,MATCH($G:$G&amp;" "&amp;$E:$E,'ATLIS Percentages'!$A:$A,0)),
F278="STAR+PLUS",INDEX('ATLIS Percentages'!E:E,MATCH($G:$G&amp;" "&amp;$E:$E,'ATLIS Percentages'!$A:$A,0)),
F278="STAR",INDEX('ATLIS Percentages'!F:F,MATCH($G:$G&amp;" "&amp;$E:$E,'ATLIS Percentages'!$A:$A,0)))</f>
        <v>5.1078681322954192E-3</v>
      </c>
      <c r="I278" s="34">
        <f t="shared" si="8"/>
        <v>438426.05</v>
      </c>
      <c r="J278" s="48">
        <f t="shared" si="9"/>
        <v>189352.7</v>
      </c>
    </row>
    <row r="279" spans="1:10">
      <c r="A279" s="30" t="s">
        <v>90</v>
      </c>
      <c r="B279" t="s">
        <v>66</v>
      </c>
      <c r="C279" s="2">
        <v>61141548.109293379</v>
      </c>
      <c r="D279" t="s">
        <v>66</v>
      </c>
      <c r="E279" t="s">
        <v>16</v>
      </c>
      <c r="F279" t="s">
        <v>38</v>
      </c>
      <c r="G279" t="s">
        <v>9</v>
      </c>
      <c r="H279" s="25">
        <f>_xlfn.IFS(F279="STAR Kids",INDEX('ATLIS Percentages'!D:D,MATCH($G:$G&amp;" "&amp;$E:$E,'ATLIS Percentages'!$A:$A,0)),
F279="STAR+PLUS",INDEX('ATLIS Percentages'!E:E,MATCH($G:$G&amp;" "&amp;$E:$E,'ATLIS Percentages'!$A:$A,0)),
F279="STAR",INDEX('ATLIS Percentages'!F:F,MATCH($G:$G&amp;" "&amp;$E:$E,'ATLIS Percentages'!$A:$A,0)))</f>
        <v>0</v>
      </c>
      <c r="I279" s="34">
        <f t="shared" si="8"/>
        <v>0</v>
      </c>
      <c r="J279" s="48">
        <f t="shared" si="9"/>
        <v>0</v>
      </c>
    </row>
    <row r="280" spans="1:10">
      <c r="A280" s="30" t="s">
        <v>91</v>
      </c>
      <c r="B280" t="s">
        <v>48</v>
      </c>
      <c r="C280" s="2">
        <v>37994638.417682275</v>
      </c>
      <c r="D280" t="s">
        <v>48</v>
      </c>
      <c r="E280" t="s">
        <v>16</v>
      </c>
      <c r="F280" t="s">
        <v>38</v>
      </c>
      <c r="G280" t="s">
        <v>9</v>
      </c>
      <c r="H280" s="25">
        <f>_xlfn.IFS(F280="STAR Kids",INDEX('ATLIS Percentages'!D:D,MATCH($G:$G&amp;" "&amp;$E:$E,'ATLIS Percentages'!$A:$A,0)),
F280="STAR+PLUS",INDEX('ATLIS Percentages'!E:E,MATCH($G:$G&amp;" "&amp;$E:$E,'ATLIS Percentages'!$A:$A,0)),
F280="STAR",INDEX('ATLIS Percentages'!F:F,MATCH($G:$G&amp;" "&amp;$E:$E,'ATLIS Percentages'!$A:$A,0)))</f>
        <v>0</v>
      </c>
      <c r="I280" s="34">
        <f t="shared" si="8"/>
        <v>0</v>
      </c>
      <c r="J280" s="48">
        <f t="shared" si="9"/>
        <v>0</v>
      </c>
    </row>
    <row r="281" spans="1:10">
      <c r="A281" s="30" t="s">
        <v>92</v>
      </c>
      <c r="B281" t="s">
        <v>49</v>
      </c>
      <c r="C281" s="2">
        <v>12393665.224928588</v>
      </c>
      <c r="D281" t="s">
        <v>49</v>
      </c>
      <c r="E281" t="s">
        <v>16</v>
      </c>
      <c r="F281" t="s">
        <v>38</v>
      </c>
      <c r="G281" t="s">
        <v>9</v>
      </c>
      <c r="H281" s="25">
        <f>_xlfn.IFS(F281="STAR Kids",INDEX('ATLIS Percentages'!D:D,MATCH($G:$G&amp;" "&amp;$E:$E,'ATLIS Percentages'!$A:$A,0)),
F281="STAR+PLUS",INDEX('ATLIS Percentages'!E:E,MATCH($G:$G&amp;" "&amp;$E:$E,'ATLIS Percentages'!$A:$A,0)),
F281="STAR",INDEX('ATLIS Percentages'!F:F,MATCH($G:$G&amp;" "&amp;$E:$E,'ATLIS Percentages'!$A:$A,0)))</f>
        <v>0</v>
      </c>
      <c r="I281" s="34">
        <f t="shared" si="8"/>
        <v>0</v>
      </c>
      <c r="J281" s="48">
        <f t="shared" si="9"/>
        <v>0</v>
      </c>
    </row>
    <row r="282" spans="1:10">
      <c r="A282" s="30" t="s">
        <v>93</v>
      </c>
      <c r="B282" t="s">
        <v>49</v>
      </c>
      <c r="C282" s="2">
        <v>87213744.688603953</v>
      </c>
      <c r="D282" t="s">
        <v>49</v>
      </c>
      <c r="E282" t="s">
        <v>16</v>
      </c>
      <c r="F282" t="s">
        <v>43</v>
      </c>
      <c r="G282" t="s">
        <v>9</v>
      </c>
      <c r="H282" s="25">
        <f>_xlfn.IFS(F282="STAR Kids",INDEX('ATLIS Percentages'!D:D,MATCH($G:$G&amp;" "&amp;$E:$E,'ATLIS Percentages'!$A:$A,0)),
F282="STAR+PLUS",INDEX('ATLIS Percentages'!E:E,MATCH($G:$G&amp;" "&amp;$E:$E,'ATLIS Percentages'!$A:$A,0)),
F282="STAR",INDEX('ATLIS Percentages'!F:F,MATCH($G:$G&amp;" "&amp;$E:$E,'ATLIS Percentages'!$A:$A,0)))</f>
        <v>5.1078681322954192E-3</v>
      </c>
      <c r="I282" s="34">
        <f t="shared" si="8"/>
        <v>445476.31</v>
      </c>
      <c r="J282" s="48">
        <f t="shared" si="9"/>
        <v>192397.65</v>
      </c>
    </row>
    <row r="283" spans="1:10">
      <c r="A283" s="30">
        <v>50</v>
      </c>
      <c r="B283" t="s">
        <v>94</v>
      </c>
      <c r="C283" s="2">
        <v>53842468.356058255</v>
      </c>
      <c r="D283" t="s">
        <v>94</v>
      </c>
      <c r="E283" t="s">
        <v>17</v>
      </c>
      <c r="F283" t="s">
        <v>38</v>
      </c>
      <c r="G283" t="s">
        <v>9</v>
      </c>
      <c r="H283" s="25">
        <f>_xlfn.IFS(F283="STAR Kids",INDEX('ATLIS Percentages'!D:D,MATCH($G:$G&amp;" "&amp;$E:$E,'ATLIS Percentages'!$A:$A,0)),
F283="STAR+PLUS",INDEX('ATLIS Percentages'!E:E,MATCH($G:$G&amp;" "&amp;$E:$E,'ATLIS Percentages'!$A:$A,0)),
F283="STAR",INDEX('ATLIS Percentages'!F:F,MATCH($G:$G&amp;" "&amp;$E:$E,'ATLIS Percentages'!$A:$A,0)))</f>
        <v>0</v>
      </c>
      <c r="I283" s="34">
        <f t="shared" si="8"/>
        <v>0</v>
      </c>
      <c r="J283" s="48">
        <f t="shared" si="9"/>
        <v>0</v>
      </c>
    </row>
    <row r="284" spans="1:10">
      <c r="A284" s="30">
        <v>52</v>
      </c>
      <c r="B284" t="s">
        <v>45</v>
      </c>
      <c r="C284" s="2">
        <v>52143172.797881037</v>
      </c>
      <c r="D284" t="s">
        <v>45</v>
      </c>
      <c r="E284" t="s">
        <v>17</v>
      </c>
      <c r="F284" t="s">
        <v>38</v>
      </c>
      <c r="G284" t="s">
        <v>9</v>
      </c>
      <c r="H284" s="25">
        <f>_xlfn.IFS(F284="STAR Kids",INDEX('ATLIS Percentages'!D:D,MATCH($G:$G&amp;" "&amp;$E:$E,'ATLIS Percentages'!$A:$A,0)),
F284="STAR+PLUS",INDEX('ATLIS Percentages'!E:E,MATCH($G:$G&amp;" "&amp;$E:$E,'ATLIS Percentages'!$A:$A,0)),
F284="STAR",INDEX('ATLIS Percentages'!F:F,MATCH($G:$G&amp;" "&amp;$E:$E,'ATLIS Percentages'!$A:$A,0)))</f>
        <v>0</v>
      </c>
      <c r="I284" s="34">
        <f t="shared" si="8"/>
        <v>0</v>
      </c>
      <c r="J284" s="48">
        <f t="shared" si="9"/>
        <v>0</v>
      </c>
    </row>
    <row r="285" spans="1:10">
      <c r="A285" s="30" t="s">
        <v>95</v>
      </c>
      <c r="B285" t="s">
        <v>45</v>
      </c>
      <c r="C285" s="2">
        <v>59928330.565520525</v>
      </c>
      <c r="D285" t="s">
        <v>45</v>
      </c>
      <c r="E285" t="s">
        <v>96</v>
      </c>
      <c r="F285" t="s">
        <v>43</v>
      </c>
      <c r="G285" t="s">
        <v>9</v>
      </c>
      <c r="H285" s="25">
        <f>_xlfn.IFS(F285="STAR Kids",INDEX('ATLIS Percentages'!D:D,MATCH($G:$G&amp;" "&amp;$E:$E,'ATLIS Percentages'!$A:$A,0)),
F285="STAR+PLUS",INDEX('ATLIS Percentages'!E:E,MATCH($G:$G&amp;" "&amp;$E:$E,'ATLIS Percentages'!$A:$A,0)),
F285="STAR",INDEX('ATLIS Percentages'!F:F,MATCH($G:$G&amp;" "&amp;$E:$E,'ATLIS Percentages'!$A:$A,0)))</f>
        <v>1.1481162964161479E-2</v>
      </c>
      <c r="I285" s="34">
        <f t="shared" si="8"/>
        <v>688046.93</v>
      </c>
      <c r="J285" s="48">
        <f t="shared" si="9"/>
        <v>297161.96000000002</v>
      </c>
    </row>
    <row r="286" spans="1:10">
      <c r="A286" s="30" t="s">
        <v>97</v>
      </c>
      <c r="B286" t="s">
        <v>45</v>
      </c>
      <c r="C286" s="2">
        <v>20055868.51240075</v>
      </c>
      <c r="D286" t="s">
        <v>45</v>
      </c>
      <c r="E286" t="s">
        <v>17</v>
      </c>
      <c r="F286" t="s">
        <v>41</v>
      </c>
      <c r="G286" t="s">
        <v>9</v>
      </c>
      <c r="H286" s="25">
        <f>_xlfn.IFS(F286="STAR Kids",INDEX('ATLIS Percentages'!D:D,MATCH($G:$G&amp;" "&amp;$E:$E,'ATLIS Percentages'!$A:$A,0)),
F286="STAR+PLUS",INDEX('ATLIS Percentages'!E:E,MATCH($G:$G&amp;" "&amp;$E:$E,'ATLIS Percentages'!$A:$A,0)),
F286="STAR",INDEX('ATLIS Percentages'!F:F,MATCH($G:$G&amp;" "&amp;$E:$E,'ATLIS Percentages'!$A:$A,0)))</f>
        <v>0</v>
      </c>
      <c r="I286" s="34">
        <f t="shared" si="8"/>
        <v>0</v>
      </c>
      <c r="J286" s="48">
        <f t="shared" si="9"/>
        <v>0</v>
      </c>
    </row>
    <row r="287" spans="1:10">
      <c r="A287" s="30">
        <v>53</v>
      </c>
      <c r="B287" t="s">
        <v>49</v>
      </c>
      <c r="C287" s="2">
        <v>12641848.852092097</v>
      </c>
      <c r="D287" t="s">
        <v>49</v>
      </c>
      <c r="E287" t="s">
        <v>96</v>
      </c>
      <c r="F287" t="s">
        <v>38</v>
      </c>
      <c r="G287" t="s">
        <v>9</v>
      </c>
      <c r="H287" s="25">
        <f>_xlfn.IFS(F287="STAR Kids",INDEX('ATLIS Percentages'!D:D,MATCH($G:$G&amp;" "&amp;$E:$E,'ATLIS Percentages'!$A:$A,0)),
F287="STAR+PLUS",INDEX('ATLIS Percentages'!E:E,MATCH($G:$G&amp;" "&amp;$E:$E,'ATLIS Percentages'!$A:$A,0)),
F287="STAR",INDEX('ATLIS Percentages'!F:F,MATCH($G:$G&amp;" "&amp;$E:$E,'ATLIS Percentages'!$A:$A,0)))</f>
        <v>0</v>
      </c>
      <c r="I287" s="34">
        <f t="shared" si="8"/>
        <v>0</v>
      </c>
      <c r="J287" s="48">
        <f t="shared" si="9"/>
        <v>0</v>
      </c>
    </row>
    <row r="288" spans="1:10">
      <c r="A288" s="30" t="s">
        <v>98</v>
      </c>
      <c r="B288" t="s">
        <v>49</v>
      </c>
      <c r="C288" s="2">
        <v>51568463.422407225</v>
      </c>
      <c r="D288" t="s">
        <v>49</v>
      </c>
      <c r="E288" t="s">
        <v>96</v>
      </c>
      <c r="F288" t="s">
        <v>43</v>
      </c>
      <c r="G288" t="s">
        <v>9</v>
      </c>
      <c r="H288" s="25">
        <f>_xlfn.IFS(F288="STAR Kids",INDEX('ATLIS Percentages'!D:D,MATCH($G:$G&amp;" "&amp;$E:$E,'ATLIS Percentages'!$A:$A,0)),
F288="STAR+PLUS",INDEX('ATLIS Percentages'!E:E,MATCH($G:$G&amp;" "&amp;$E:$E,'ATLIS Percentages'!$A:$A,0)),
F288="STAR",INDEX('ATLIS Percentages'!F:F,MATCH($G:$G&amp;" "&amp;$E:$E,'ATLIS Percentages'!$A:$A,0)))</f>
        <v>1.1481162964161479E-2</v>
      </c>
      <c r="I288" s="34">
        <f t="shared" si="8"/>
        <v>592065.93000000005</v>
      </c>
      <c r="J288" s="48">
        <f t="shared" si="9"/>
        <v>255708.54</v>
      </c>
    </row>
    <row r="289" spans="1:10">
      <c r="A289" s="30" t="s">
        <v>99</v>
      </c>
      <c r="B289" t="s">
        <v>49</v>
      </c>
      <c r="C289" s="2">
        <v>14611921.573287304</v>
      </c>
      <c r="D289" t="s">
        <v>49</v>
      </c>
      <c r="E289" t="s">
        <v>17</v>
      </c>
      <c r="F289" t="s">
        <v>41</v>
      </c>
      <c r="G289" t="s">
        <v>9</v>
      </c>
      <c r="H289" s="25">
        <f>_xlfn.IFS(F289="STAR Kids",INDEX('ATLIS Percentages'!D:D,MATCH($G:$G&amp;" "&amp;$E:$E,'ATLIS Percentages'!$A:$A,0)),
F289="STAR+PLUS",INDEX('ATLIS Percentages'!E:E,MATCH($G:$G&amp;" "&amp;$E:$E,'ATLIS Percentages'!$A:$A,0)),
F289="STAR",INDEX('ATLIS Percentages'!F:F,MATCH($G:$G&amp;" "&amp;$E:$E,'ATLIS Percentages'!$A:$A,0)))</f>
        <v>0</v>
      </c>
      <c r="I289" s="34">
        <f t="shared" si="8"/>
        <v>0</v>
      </c>
      <c r="J289" s="48">
        <f t="shared" si="9"/>
        <v>0</v>
      </c>
    </row>
    <row r="290" spans="1:10">
      <c r="A290" s="30" t="s">
        <v>100</v>
      </c>
      <c r="B290" t="s">
        <v>101</v>
      </c>
      <c r="C290" s="2">
        <v>50484695.641950414</v>
      </c>
      <c r="D290" t="s">
        <v>101</v>
      </c>
      <c r="E290" t="s">
        <v>18</v>
      </c>
      <c r="F290" t="s">
        <v>41</v>
      </c>
      <c r="G290" t="s">
        <v>9</v>
      </c>
      <c r="H290" s="25">
        <f>_xlfn.IFS(F290="STAR Kids",INDEX('ATLIS Percentages'!D:D,MATCH($G:$G&amp;" "&amp;$E:$E,'ATLIS Percentages'!$A:$A,0)),
F290="STAR+PLUS",INDEX('ATLIS Percentages'!E:E,MATCH($G:$G&amp;" "&amp;$E:$E,'ATLIS Percentages'!$A:$A,0)),
F290="STAR",INDEX('ATLIS Percentages'!F:F,MATCH($G:$G&amp;" "&amp;$E:$E,'ATLIS Percentages'!$A:$A,0)))</f>
        <v>0</v>
      </c>
      <c r="I290" s="34">
        <f t="shared" si="8"/>
        <v>0</v>
      </c>
      <c r="J290" s="48">
        <f t="shared" si="9"/>
        <v>0</v>
      </c>
    </row>
    <row r="291" spans="1:10">
      <c r="A291" s="30" t="s">
        <v>102</v>
      </c>
      <c r="B291" t="s">
        <v>103</v>
      </c>
      <c r="C291" s="2">
        <v>66005747.354986683</v>
      </c>
      <c r="D291" t="s">
        <v>103</v>
      </c>
      <c r="E291" t="s">
        <v>18</v>
      </c>
      <c r="F291" t="s">
        <v>38</v>
      </c>
      <c r="G291" t="s">
        <v>9</v>
      </c>
      <c r="H291" s="25">
        <f>_xlfn.IFS(F291="STAR Kids",INDEX('ATLIS Percentages'!D:D,MATCH($G:$G&amp;" "&amp;$E:$E,'ATLIS Percentages'!$A:$A,0)),
F291="STAR+PLUS",INDEX('ATLIS Percentages'!E:E,MATCH($G:$G&amp;" "&amp;$E:$E,'ATLIS Percentages'!$A:$A,0)),
F291="STAR",INDEX('ATLIS Percentages'!F:F,MATCH($G:$G&amp;" "&amp;$E:$E,'ATLIS Percentages'!$A:$A,0)))</f>
        <v>0</v>
      </c>
      <c r="I291" s="34">
        <f t="shared" si="8"/>
        <v>0</v>
      </c>
      <c r="J291" s="48">
        <f t="shared" si="9"/>
        <v>0</v>
      </c>
    </row>
    <row r="292" spans="1:10">
      <c r="A292" s="30" t="s">
        <v>104</v>
      </c>
      <c r="B292" t="s">
        <v>45</v>
      </c>
      <c r="C292" s="2">
        <v>120626586.61209421</v>
      </c>
      <c r="D292" t="s">
        <v>45</v>
      </c>
      <c r="E292" t="s">
        <v>18</v>
      </c>
      <c r="F292" t="s">
        <v>38</v>
      </c>
      <c r="G292" t="s">
        <v>9</v>
      </c>
      <c r="H292" s="25">
        <f>_xlfn.IFS(F292="STAR Kids",INDEX('ATLIS Percentages'!D:D,MATCH($G:$G&amp;" "&amp;$E:$E,'ATLIS Percentages'!$A:$A,0)),
F292="STAR+PLUS",INDEX('ATLIS Percentages'!E:E,MATCH($G:$G&amp;" "&amp;$E:$E,'ATLIS Percentages'!$A:$A,0)),
F292="STAR",INDEX('ATLIS Percentages'!F:F,MATCH($G:$G&amp;" "&amp;$E:$E,'ATLIS Percentages'!$A:$A,0)))</f>
        <v>0</v>
      </c>
      <c r="I292" s="34">
        <f t="shared" si="8"/>
        <v>0</v>
      </c>
      <c r="J292" s="48">
        <f t="shared" si="9"/>
        <v>0</v>
      </c>
    </row>
    <row r="293" spans="1:10">
      <c r="A293" s="30" t="s">
        <v>105</v>
      </c>
      <c r="B293" t="s">
        <v>45</v>
      </c>
      <c r="C293" s="2">
        <v>140315669.6606625</v>
      </c>
      <c r="D293" t="s">
        <v>45</v>
      </c>
      <c r="E293" t="s">
        <v>18</v>
      </c>
      <c r="F293" t="s">
        <v>43</v>
      </c>
      <c r="G293" t="s">
        <v>9</v>
      </c>
      <c r="H293" s="25">
        <f>_xlfn.IFS(F293="STAR Kids",INDEX('ATLIS Percentages'!D:D,MATCH($G:$G&amp;" "&amp;$E:$E,'ATLIS Percentages'!$A:$A,0)),
F293="STAR+PLUS",INDEX('ATLIS Percentages'!E:E,MATCH($G:$G&amp;" "&amp;$E:$E,'ATLIS Percentages'!$A:$A,0)),
F293="STAR",INDEX('ATLIS Percentages'!F:F,MATCH($G:$G&amp;" "&amp;$E:$E,'ATLIS Percentages'!$A:$A,0)))</f>
        <v>9.3389348163423411E-3</v>
      </c>
      <c r="I293" s="34">
        <f t="shared" si="8"/>
        <v>1310398.8899999999</v>
      </c>
      <c r="J293" s="48">
        <f t="shared" si="9"/>
        <v>565950.80000000005</v>
      </c>
    </row>
    <row r="294" spans="1:10">
      <c r="A294" s="30" t="s">
        <v>106</v>
      </c>
      <c r="B294" t="s">
        <v>48</v>
      </c>
      <c r="C294" s="2">
        <v>144390924.88831863</v>
      </c>
      <c r="D294" t="s">
        <v>48</v>
      </c>
      <c r="E294" t="s">
        <v>18</v>
      </c>
      <c r="F294" t="s">
        <v>43</v>
      </c>
      <c r="G294" t="s">
        <v>9</v>
      </c>
      <c r="H294" s="25">
        <f>_xlfn.IFS(F294="STAR Kids",INDEX('ATLIS Percentages'!D:D,MATCH($G:$G&amp;" "&amp;$E:$E,'ATLIS Percentages'!$A:$A,0)),
F294="STAR+PLUS",INDEX('ATLIS Percentages'!E:E,MATCH($G:$G&amp;" "&amp;$E:$E,'ATLIS Percentages'!$A:$A,0)),
F294="STAR",INDEX('ATLIS Percentages'!F:F,MATCH($G:$G&amp;" "&amp;$E:$E,'ATLIS Percentages'!$A:$A,0)))</f>
        <v>9.3389348163423411E-3</v>
      </c>
      <c r="I294" s="34">
        <f t="shared" si="8"/>
        <v>1348457.44</v>
      </c>
      <c r="J294" s="48">
        <f t="shared" si="9"/>
        <v>582387.98</v>
      </c>
    </row>
    <row r="295" spans="1:10">
      <c r="A295" s="30" t="s">
        <v>107</v>
      </c>
      <c r="B295" t="s">
        <v>48</v>
      </c>
      <c r="C295" s="2">
        <v>30375529.503940169</v>
      </c>
      <c r="D295" t="s">
        <v>48</v>
      </c>
      <c r="E295" t="s">
        <v>18</v>
      </c>
      <c r="F295" t="s">
        <v>41</v>
      </c>
      <c r="G295" t="s">
        <v>9</v>
      </c>
      <c r="H295" s="25">
        <f>_xlfn.IFS(F295="STAR Kids",INDEX('ATLIS Percentages'!D:D,MATCH($G:$G&amp;" "&amp;$E:$E,'ATLIS Percentages'!$A:$A,0)),
F295="STAR+PLUS",INDEX('ATLIS Percentages'!E:E,MATCH($G:$G&amp;" "&amp;$E:$E,'ATLIS Percentages'!$A:$A,0)),
F295="STAR",INDEX('ATLIS Percentages'!F:F,MATCH($G:$G&amp;" "&amp;$E:$E,'ATLIS Percentages'!$A:$A,0)))</f>
        <v>0</v>
      </c>
      <c r="I295" s="34">
        <f t="shared" si="8"/>
        <v>0</v>
      </c>
      <c r="J295" s="48">
        <f t="shared" si="9"/>
        <v>0</v>
      </c>
    </row>
    <row r="296" spans="1:10">
      <c r="A296" s="30" t="s">
        <v>108</v>
      </c>
      <c r="B296" t="s">
        <v>49</v>
      </c>
      <c r="C296" s="2">
        <v>19395047.005022023</v>
      </c>
      <c r="D296" t="s">
        <v>49</v>
      </c>
      <c r="E296" t="s">
        <v>18</v>
      </c>
      <c r="F296" t="s">
        <v>38</v>
      </c>
      <c r="G296" t="s">
        <v>9</v>
      </c>
      <c r="H296" s="25">
        <f>_xlfn.IFS(F296="STAR Kids",INDEX('ATLIS Percentages'!D:D,MATCH($G:$G&amp;" "&amp;$E:$E,'ATLIS Percentages'!$A:$A,0)),
F296="STAR+PLUS",INDEX('ATLIS Percentages'!E:E,MATCH($G:$G&amp;" "&amp;$E:$E,'ATLIS Percentages'!$A:$A,0)),
F296="STAR",INDEX('ATLIS Percentages'!F:F,MATCH($G:$G&amp;" "&amp;$E:$E,'ATLIS Percentages'!$A:$A,0)))</f>
        <v>0</v>
      </c>
      <c r="I296" s="34">
        <f t="shared" si="8"/>
        <v>0</v>
      </c>
      <c r="J296" s="48">
        <f t="shared" si="9"/>
        <v>0</v>
      </c>
    </row>
    <row r="297" spans="1:10">
      <c r="A297" s="30" t="s">
        <v>109</v>
      </c>
      <c r="B297" t="s">
        <v>44</v>
      </c>
      <c r="C297" s="2">
        <v>140862678.31833008</v>
      </c>
      <c r="D297" t="s">
        <v>44</v>
      </c>
      <c r="E297" t="s">
        <v>19</v>
      </c>
      <c r="F297" t="s">
        <v>43</v>
      </c>
      <c r="G297" t="s">
        <v>9</v>
      </c>
      <c r="H297" s="25">
        <f>_xlfn.IFS(F297="STAR Kids",INDEX('ATLIS Percentages'!D:D,MATCH($G:$G&amp;" "&amp;$E:$E,'ATLIS Percentages'!$A:$A,0)),
F297="STAR+PLUS",INDEX('ATLIS Percentages'!E:E,MATCH($G:$G&amp;" "&amp;$E:$E,'ATLIS Percentages'!$A:$A,0)),
F297="STAR",INDEX('ATLIS Percentages'!F:F,MATCH($G:$G&amp;" "&amp;$E:$E,'ATLIS Percentages'!$A:$A,0)))</f>
        <v>8.3534298323740073E-3</v>
      </c>
      <c r="I297" s="34">
        <f t="shared" si="8"/>
        <v>1176686.5</v>
      </c>
      <c r="J297" s="48">
        <f t="shared" si="9"/>
        <v>508201.49</v>
      </c>
    </row>
    <row r="298" spans="1:10">
      <c r="A298" s="30" t="s">
        <v>110</v>
      </c>
      <c r="B298" t="s">
        <v>45</v>
      </c>
      <c r="C298" s="2">
        <v>160311315.31884405</v>
      </c>
      <c r="D298" t="s">
        <v>45</v>
      </c>
      <c r="E298" t="s">
        <v>19</v>
      </c>
      <c r="F298" t="s">
        <v>38</v>
      </c>
      <c r="G298" t="s">
        <v>9</v>
      </c>
      <c r="H298" s="25">
        <f>_xlfn.IFS(F298="STAR Kids",INDEX('ATLIS Percentages'!D:D,MATCH($G:$G&amp;" "&amp;$E:$E,'ATLIS Percentages'!$A:$A,0)),
F298="STAR+PLUS",INDEX('ATLIS Percentages'!E:E,MATCH($G:$G&amp;" "&amp;$E:$E,'ATLIS Percentages'!$A:$A,0)),
F298="STAR",INDEX('ATLIS Percentages'!F:F,MATCH($G:$G&amp;" "&amp;$E:$E,'ATLIS Percentages'!$A:$A,0)))</f>
        <v>0</v>
      </c>
      <c r="I298" s="34">
        <f t="shared" si="8"/>
        <v>0</v>
      </c>
      <c r="J298" s="48">
        <f t="shared" si="9"/>
        <v>0</v>
      </c>
    </row>
    <row r="299" spans="1:10">
      <c r="A299" s="30" t="s">
        <v>111</v>
      </c>
      <c r="B299" t="s">
        <v>66</v>
      </c>
      <c r="C299" s="2">
        <v>78647371.471858442</v>
      </c>
      <c r="D299" t="s">
        <v>66</v>
      </c>
      <c r="E299" t="s">
        <v>19</v>
      </c>
      <c r="F299" t="s">
        <v>41</v>
      </c>
      <c r="G299" t="s">
        <v>9</v>
      </c>
      <c r="H299" s="25">
        <f>_xlfn.IFS(F299="STAR Kids",INDEX('ATLIS Percentages'!D:D,MATCH($G:$G&amp;" "&amp;$E:$E,'ATLIS Percentages'!$A:$A,0)),
F299="STAR+PLUS",INDEX('ATLIS Percentages'!E:E,MATCH($G:$G&amp;" "&amp;$E:$E,'ATLIS Percentages'!$A:$A,0)),
F299="STAR",INDEX('ATLIS Percentages'!F:F,MATCH($G:$G&amp;" "&amp;$E:$E,'ATLIS Percentages'!$A:$A,0)))</f>
        <v>0</v>
      </c>
      <c r="I299" s="34">
        <f t="shared" si="8"/>
        <v>0</v>
      </c>
      <c r="J299" s="48">
        <f t="shared" si="9"/>
        <v>0</v>
      </c>
    </row>
    <row r="300" spans="1:10">
      <c r="A300" s="30" t="s">
        <v>112</v>
      </c>
      <c r="B300" t="s">
        <v>48</v>
      </c>
      <c r="C300" s="2">
        <v>38411496.70861575</v>
      </c>
      <c r="D300" t="s">
        <v>48</v>
      </c>
      <c r="E300" t="s">
        <v>19</v>
      </c>
      <c r="F300" t="s">
        <v>41</v>
      </c>
      <c r="G300" t="s">
        <v>9</v>
      </c>
      <c r="H300" s="25">
        <f>_xlfn.IFS(F300="STAR Kids",INDEX('ATLIS Percentages'!D:D,MATCH($G:$G&amp;" "&amp;$E:$E,'ATLIS Percentages'!$A:$A,0)),
F300="STAR+PLUS",INDEX('ATLIS Percentages'!E:E,MATCH($G:$G&amp;" "&amp;$E:$E,'ATLIS Percentages'!$A:$A,0)),
F300="STAR",INDEX('ATLIS Percentages'!F:F,MATCH($G:$G&amp;" "&amp;$E:$E,'ATLIS Percentages'!$A:$A,0)))</f>
        <v>0</v>
      </c>
      <c r="I300" s="34">
        <f t="shared" si="8"/>
        <v>0</v>
      </c>
      <c r="J300" s="48">
        <f t="shared" si="9"/>
        <v>0</v>
      </c>
    </row>
    <row r="301" spans="1:10">
      <c r="A301" s="30" t="s">
        <v>113</v>
      </c>
      <c r="B301" t="s">
        <v>48</v>
      </c>
      <c r="C301" s="2">
        <v>283089401.82066929</v>
      </c>
      <c r="D301" t="s">
        <v>48</v>
      </c>
      <c r="E301" t="s">
        <v>19</v>
      </c>
      <c r="F301" t="s">
        <v>43</v>
      </c>
      <c r="G301" t="s">
        <v>9</v>
      </c>
      <c r="H301" s="25">
        <f>_xlfn.IFS(F301="STAR Kids",INDEX('ATLIS Percentages'!D:D,MATCH($G:$G&amp;" "&amp;$E:$E,'ATLIS Percentages'!$A:$A,0)),
F301="STAR+PLUS",INDEX('ATLIS Percentages'!E:E,MATCH($G:$G&amp;" "&amp;$E:$E,'ATLIS Percentages'!$A:$A,0)),
F301="STAR",INDEX('ATLIS Percentages'!F:F,MATCH($G:$G&amp;" "&amp;$E:$E,'ATLIS Percentages'!$A:$A,0)))</f>
        <v>8.3534298323740073E-3</v>
      </c>
      <c r="I301" s="34">
        <f t="shared" si="8"/>
        <v>2364767.4500000002</v>
      </c>
      <c r="J301" s="48">
        <f t="shared" si="9"/>
        <v>1021324.14</v>
      </c>
    </row>
    <row r="302" spans="1:10">
      <c r="A302" s="30" t="s">
        <v>114</v>
      </c>
      <c r="B302" t="s">
        <v>49</v>
      </c>
      <c r="C302" s="2">
        <v>105797407.79308969</v>
      </c>
      <c r="D302" t="s">
        <v>49</v>
      </c>
      <c r="E302" t="s">
        <v>19</v>
      </c>
      <c r="F302" t="s">
        <v>38</v>
      </c>
      <c r="G302" t="s">
        <v>9</v>
      </c>
      <c r="H302" s="25">
        <f>_xlfn.IFS(F302="STAR Kids",INDEX('ATLIS Percentages'!D:D,MATCH($G:$G&amp;" "&amp;$E:$E,'ATLIS Percentages'!$A:$A,0)),
F302="STAR+PLUS",INDEX('ATLIS Percentages'!E:E,MATCH($G:$G&amp;" "&amp;$E:$E,'ATLIS Percentages'!$A:$A,0)),
F302="STAR",INDEX('ATLIS Percentages'!F:F,MATCH($G:$G&amp;" "&amp;$E:$E,'ATLIS Percentages'!$A:$A,0)))</f>
        <v>0</v>
      </c>
      <c r="I302" s="34">
        <f t="shared" si="8"/>
        <v>0</v>
      </c>
      <c r="J302" s="48">
        <f t="shared" si="9"/>
        <v>0</v>
      </c>
    </row>
    <row r="303" spans="1:10">
      <c r="A303" s="30" t="s">
        <v>115</v>
      </c>
      <c r="B303" t="s">
        <v>94</v>
      </c>
      <c r="C303" s="2">
        <v>64568895.998257898</v>
      </c>
      <c r="D303" t="s">
        <v>94</v>
      </c>
      <c r="E303" t="s">
        <v>20</v>
      </c>
      <c r="F303" t="s">
        <v>38</v>
      </c>
      <c r="G303" t="s">
        <v>9</v>
      </c>
      <c r="H303" s="25">
        <f>_xlfn.IFS(F303="STAR Kids",INDEX('ATLIS Percentages'!D:D,MATCH($G:$G&amp;" "&amp;$E:$E,'ATLIS Percentages'!$A:$A,0)),
F303="STAR+PLUS",INDEX('ATLIS Percentages'!E:E,MATCH($G:$G&amp;" "&amp;$E:$E,'ATLIS Percentages'!$A:$A,0)),
F303="STAR",INDEX('ATLIS Percentages'!F:F,MATCH($G:$G&amp;" "&amp;$E:$E,'ATLIS Percentages'!$A:$A,0)))</f>
        <v>0</v>
      </c>
      <c r="I303" s="34">
        <f t="shared" si="8"/>
        <v>0</v>
      </c>
      <c r="J303" s="48">
        <f t="shared" si="9"/>
        <v>0</v>
      </c>
    </row>
    <row r="304" spans="1:10">
      <c r="A304" s="30" t="s">
        <v>116</v>
      </c>
      <c r="B304" t="s">
        <v>45</v>
      </c>
      <c r="C304" s="2">
        <v>34500343.548937708</v>
      </c>
      <c r="D304" t="s">
        <v>45</v>
      </c>
      <c r="E304" t="s">
        <v>20</v>
      </c>
      <c r="F304" t="s">
        <v>41</v>
      </c>
      <c r="G304" t="s">
        <v>9</v>
      </c>
      <c r="H304" s="25">
        <f>_xlfn.IFS(F304="STAR Kids",INDEX('ATLIS Percentages'!D:D,MATCH($G:$G&amp;" "&amp;$E:$E,'ATLIS Percentages'!$A:$A,0)),
F304="STAR+PLUS",INDEX('ATLIS Percentages'!E:E,MATCH($G:$G&amp;" "&amp;$E:$E,'ATLIS Percentages'!$A:$A,0)),
F304="STAR",INDEX('ATLIS Percentages'!F:F,MATCH($G:$G&amp;" "&amp;$E:$E,'ATLIS Percentages'!$A:$A,0)))</f>
        <v>0</v>
      </c>
      <c r="I304" s="34">
        <f t="shared" si="8"/>
        <v>0</v>
      </c>
      <c r="J304" s="48">
        <f t="shared" si="9"/>
        <v>0</v>
      </c>
    </row>
    <row r="305" spans="1:10">
      <c r="A305" s="30" t="s">
        <v>117</v>
      </c>
      <c r="B305" t="s">
        <v>45</v>
      </c>
      <c r="C305" s="2">
        <v>142019144.20072874</v>
      </c>
      <c r="D305" t="s">
        <v>45</v>
      </c>
      <c r="E305" t="s">
        <v>20</v>
      </c>
      <c r="F305" t="s">
        <v>38</v>
      </c>
      <c r="G305" t="s">
        <v>9</v>
      </c>
      <c r="H305" s="25">
        <f>_xlfn.IFS(F305="STAR Kids",INDEX('ATLIS Percentages'!D:D,MATCH($G:$G&amp;" "&amp;$E:$E,'ATLIS Percentages'!$A:$A,0)),
F305="STAR+PLUS",INDEX('ATLIS Percentages'!E:E,MATCH($G:$G&amp;" "&amp;$E:$E,'ATLIS Percentages'!$A:$A,0)),
F305="STAR",INDEX('ATLIS Percentages'!F:F,MATCH($G:$G&amp;" "&amp;$E:$E,'ATLIS Percentages'!$A:$A,0)))</f>
        <v>0</v>
      </c>
      <c r="I305" s="34">
        <f t="shared" si="8"/>
        <v>0</v>
      </c>
      <c r="J305" s="48">
        <f t="shared" si="9"/>
        <v>0</v>
      </c>
    </row>
    <row r="306" spans="1:10">
      <c r="A306" s="30" t="s">
        <v>118</v>
      </c>
      <c r="B306" t="s">
        <v>45</v>
      </c>
      <c r="C306" s="2">
        <v>191996398.46751004</v>
      </c>
      <c r="D306" t="s">
        <v>45</v>
      </c>
      <c r="E306" t="s">
        <v>20</v>
      </c>
      <c r="F306" t="s">
        <v>43</v>
      </c>
      <c r="G306" t="s">
        <v>9</v>
      </c>
      <c r="H306" s="25">
        <f>_xlfn.IFS(F306="STAR Kids",INDEX('ATLIS Percentages'!D:D,MATCH($G:$G&amp;" "&amp;$E:$E,'ATLIS Percentages'!$A:$A,0)),
F306="STAR+PLUS",INDEX('ATLIS Percentages'!E:E,MATCH($G:$G&amp;" "&amp;$E:$E,'ATLIS Percentages'!$A:$A,0)),
F306="STAR",INDEX('ATLIS Percentages'!F:F,MATCH($G:$G&amp;" "&amp;$E:$E,'ATLIS Percentages'!$A:$A,0)))</f>
        <v>2.6407069796366249E-2</v>
      </c>
      <c r="I306" s="34">
        <f t="shared" si="8"/>
        <v>5070062.29</v>
      </c>
      <c r="J306" s="48">
        <f t="shared" si="9"/>
        <v>2189719.34</v>
      </c>
    </row>
    <row r="307" spans="1:10">
      <c r="A307" s="30" t="s">
        <v>119</v>
      </c>
      <c r="B307" t="s">
        <v>49</v>
      </c>
      <c r="C307" s="2">
        <v>27273208.130979251</v>
      </c>
      <c r="D307" t="s">
        <v>49</v>
      </c>
      <c r="E307" t="s">
        <v>20</v>
      </c>
      <c r="F307" t="s">
        <v>41</v>
      </c>
      <c r="G307" t="s">
        <v>9</v>
      </c>
      <c r="H307" s="25">
        <f>_xlfn.IFS(F307="STAR Kids",INDEX('ATLIS Percentages'!D:D,MATCH($G:$G&amp;" "&amp;$E:$E,'ATLIS Percentages'!$A:$A,0)),
F307="STAR+PLUS",INDEX('ATLIS Percentages'!E:E,MATCH($G:$G&amp;" "&amp;$E:$E,'ATLIS Percentages'!$A:$A,0)),
F307="STAR",INDEX('ATLIS Percentages'!F:F,MATCH($G:$G&amp;" "&amp;$E:$E,'ATLIS Percentages'!$A:$A,0)))</f>
        <v>0</v>
      </c>
      <c r="I307" s="34">
        <f t="shared" si="8"/>
        <v>0</v>
      </c>
      <c r="J307" s="48">
        <f t="shared" si="9"/>
        <v>0</v>
      </c>
    </row>
    <row r="308" spans="1:10">
      <c r="A308" s="30" t="s">
        <v>120</v>
      </c>
      <c r="B308" t="s">
        <v>49</v>
      </c>
      <c r="C308" s="2">
        <v>42901874.610179693</v>
      </c>
      <c r="D308" t="s">
        <v>49</v>
      </c>
      <c r="E308" t="s">
        <v>20</v>
      </c>
      <c r="F308" t="s">
        <v>38</v>
      </c>
      <c r="G308" t="s">
        <v>9</v>
      </c>
      <c r="H308" s="25">
        <f>_xlfn.IFS(F308="STAR Kids",INDEX('ATLIS Percentages'!D:D,MATCH($G:$G&amp;" "&amp;$E:$E,'ATLIS Percentages'!$A:$A,0)),
F308="STAR+PLUS",INDEX('ATLIS Percentages'!E:E,MATCH($G:$G&amp;" "&amp;$E:$E,'ATLIS Percentages'!$A:$A,0)),
F308="STAR",INDEX('ATLIS Percentages'!F:F,MATCH($G:$G&amp;" "&amp;$E:$E,'ATLIS Percentages'!$A:$A,0)))</f>
        <v>0</v>
      </c>
      <c r="I308" s="34">
        <f t="shared" si="8"/>
        <v>0</v>
      </c>
      <c r="J308" s="48">
        <f t="shared" si="9"/>
        <v>0</v>
      </c>
    </row>
    <row r="309" spans="1:10">
      <c r="A309" s="30" t="s">
        <v>121</v>
      </c>
      <c r="B309" t="s">
        <v>49</v>
      </c>
      <c r="C309" s="2">
        <v>131135867.8671295</v>
      </c>
      <c r="D309" t="s">
        <v>49</v>
      </c>
      <c r="E309" t="s">
        <v>20</v>
      </c>
      <c r="F309" t="s">
        <v>43</v>
      </c>
      <c r="G309" t="s">
        <v>9</v>
      </c>
      <c r="H309" s="25">
        <f>_xlfn.IFS(F309="STAR Kids",INDEX('ATLIS Percentages'!D:D,MATCH($G:$G&amp;" "&amp;$E:$E,'ATLIS Percentages'!$A:$A,0)),
F309="STAR+PLUS",INDEX('ATLIS Percentages'!E:E,MATCH($G:$G&amp;" "&amp;$E:$E,'ATLIS Percentages'!$A:$A,0)),
F309="STAR",INDEX('ATLIS Percentages'!F:F,MATCH($G:$G&amp;" "&amp;$E:$E,'ATLIS Percentages'!$A:$A,0)))</f>
        <v>2.6407069796366249E-2</v>
      </c>
      <c r="I309" s="34">
        <f t="shared" si="8"/>
        <v>3462914.02</v>
      </c>
      <c r="J309" s="48">
        <f t="shared" si="9"/>
        <v>1495604.86</v>
      </c>
    </row>
    <row r="310" spans="1:10">
      <c r="A310" s="30">
        <v>82</v>
      </c>
      <c r="B310" t="s">
        <v>74</v>
      </c>
      <c r="C310" s="2">
        <v>145062791.30950171</v>
      </c>
      <c r="D310" t="s">
        <v>74</v>
      </c>
      <c r="E310" t="s">
        <v>21</v>
      </c>
      <c r="F310" t="s">
        <v>38</v>
      </c>
      <c r="G310" t="s">
        <v>9</v>
      </c>
      <c r="H310" s="25">
        <f>_xlfn.IFS(F310="STAR Kids",INDEX('ATLIS Percentages'!D:D,MATCH($G:$G&amp;" "&amp;$E:$E,'ATLIS Percentages'!$A:$A,0)),
F310="STAR+PLUS",INDEX('ATLIS Percentages'!E:E,MATCH($G:$G&amp;" "&amp;$E:$E,'ATLIS Percentages'!$A:$A,0)),
F310="STAR",INDEX('ATLIS Percentages'!F:F,MATCH($G:$G&amp;" "&amp;$E:$E,'ATLIS Percentages'!$A:$A,0)))</f>
        <v>0</v>
      </c>
      <c r="I310" s="34">
        <f t="shared" si="8"/>
        <v>0</v>
      </c>
      <c r="J310" s="48">
        <f t="shared" si="9"/>
        <v>0</v>
      </c>
    </row>
    <row r="311" spans="1:10">
      <c r="A311" s="30" t="s">
        <v>122</v>
      </c>
      <c r="B311" t="s">
        <v>74</v>
      </c>
      <c r="C311" s="2">
        <v>37015267.573386945</v>
      </c>
      <c r="D311" t="s">
        <v>74</v>
      </c>
      <c r="E311" t="s">
        <v>21</v>
      </c>
      <c r="F311" t="s">
        <v>41</v>
      </c>
      <c r="G311" t="s">
        <v>9</v>
      </c>
      <c r="H311" s="25">
        <f>_xlfn.IFS(F311="STAR Kids",INDEX('ATLIS Percentages'!D:D,MATCH($G:$G&amp;" "&amp;$E:$E,'ATLIS Percentages'!$A:$A,0)),
F311="STAR+PLUS",INDEX('ATLIS Percentages'!E:E,MATCH($G:$G&amp;" "&amp;$E:$E,'ATLIS Percentages'!$A:$A,0)),
F311="STAR",INDEX('ATLIS Percentages'!F:F,MATCH($G:$G&amp;" "&amp;$E:$E,'ATLIS Percentages'!$A:$A,0)))</f>
        <v>0</v>
      </c>
      <c r="I311" s="34">
        <f t="shared" si="8"/>
        <v>0</v>
      </c>
      <c r="J311" s="48">
        <f t="shared" si="9"/>
        <v>0</v>
      </c>
    </row>
    <row r="312" spans="1:10">
      <c r="A312" s="30">
        <v>83</v>
      </c>
      <c r="B312" t="s">
        <v>45</v>
      </c>
      <c r="C312" s="2">
        <v>42607863.415721826</v>
      </c>
      <c r="D312" t="s">
        <v>45</v>
      </c>
      <c r="E312" t="s">
        <v>21</v>
      </c>
      <c r="F312" t="s">
        <v>38</v>
      </c>
      <c r="G312" t="s">
        <v>9</v>
      </c>
      <c r="H312" s="25">
        <f>_xlfn.IFS(F312="STAR Kids",INDEX('ATLIS Percentages'!D:D,MATCH($G:$G&amp;" "&amp;$E:$E,'ATLIS Percentages'!$A:$A,0)),
F312="STAR+PLUS",INDEX('ATLIS Percentages'!E:E,MATCH($G:$G&amp;" "&amp;$E:$E,'ATLIS Percentages'!$A:$A,0)),
F312="STAR",INDEX('ATLIS Percentages'!F:F,MATCH($G:$G&amp;" "&amp;$E:$E,'ATLIS Percentages'!$A:$A,0)))</f>
        <v>0</v>
      </c>
      <c r="I312" s="34">
        <f t="shared" si="8"/>
        <v>0</v>
      </c>
      <c r="J312" s="48">
        <f t="shared" si="9"/>
        <v>0</v>
      </c>
    </row>
    <row r="313" spans="1:10">
      <c r="A313" s="30">
        <v>86</v>
      </c>
      <c r="B313" t="s">
        <v>45</v>
      </c>
      <c r="C313" s="2">
        <v>151244440.48907313</v>
      </c>
      <c r="D313" t="s">
        <v>45</v>
      </c>
      <c r="E313" t="s">
        <v>123</v>
      </c>
      <c r="F313" t="s">
        <v>43</v>
      </c>
      <c r="G313" t="s">
        <v>9</v>
      </c>
      <c r="H313" s="25">
        <f>_xlfn.IFS(F313="STAR Kids",INDEX('ATLIS Percentages'!D:D,MATCH($G:$G&amp;" "&amp;$E:$E,'ATLIS Percentages'!$A:$A,0)),
F313="STAR+PLUS",INDEX('ATLIS Percentages'!E:E,MATCH($G:$G&amp;" "&amp;$E:$E,'ATLIS Percentages'!$A:$A,0)),
F313="STAR",INDEX('ATLIS Percentages'!F:F,MATCH($G:$G&amp;" "&amp;$E:$E,'ATLIS Percentages'!$A:$A,0)))</f>
        <v>3.0168069594940054E-3</v>
      </c>
      <c r="I313" s="34">
        <f t="shared" si="8"/>
        <v>456275.28</v>
      </c>
      <c r="J313" s="48">
        <f t="shared" si="9"/>
        <v>197061.64</v>
      </c>
    </row>
    <row r="314" spans="1:10">
      <c r="A314" s="30" t="s">
        <v>124</v>
      </c>
      <c r="B314" t="s">
        <v>45</v>
      </c>
      <c r="C314" s="2">
        <v>15240733.623586046</v>
      </c>
      <c r="D314" t="s">
        <v>45</v>
      </c>
      <c r="E314" t="s">
        <v>21</v>
      </c>
      <c r="F314" t="s">
        <v>41</v>
      </c>
      <c r="G314" t="s">
        <v>9</v>
      </c>
      <c r="H314" s="25">
        <f>_xlfn.IFS(F314="STAR Kids",INDEX('ATLIS Percentages'!D:D,MATCH($G:$G&amp;" "&amp;$E:$E,'ATLIS Percentages'!$A:$A,0)),
F314="STAR+PLUS",INDEX('ATLIS Percentages'!E:E,MATCH($G:$G&amp;" "&amp;$E:$E,'ATLIS Percentages'!$A:$A,0)),
F314="STAR",INDEX('ATLIS Percentages'!F:F,MATCH($G:$G&amp;" "&amp;$E:$E,'ATLIS Percentages'!$A:$A,0)))</f>
        <v>0</v>
      </c>
      <c r="I314" s="34">
        <f t="shared" si="8"/>
        <v>0</v>
      </c>
      <c r="J314" s="48">
        <f t="shared" si="9"/>
        <v>0</v>
      </c>
    </row>
    <row r="315" spans="1:10">
      <c r="A315" s="30">
        <v>85</v>
      </c>
      <c r="B315" t="s">
        <v>48</v>
      </c>
      <c r="C315" s="2">
        <v>0</v>
      </c>
      <c r="D315" t="s">
        <v>48</v>
      </c>
      <c r="E315" t="s">
        <v>21</v>
      </c>
      <c r="F315" t="s">
        <v>43</v>
      </c>
      <c r="G315" t="s">
        <v>9</v>
      </c>
      <c r="H315" s="25">
        <f>_xlfn.IFS(F315="STAR Kids",INDEX('ATLIS Percentages'!D:D,MATCH($G:$G&amp;" "&amp;$E:$E,'ATLIS Percentages'!$A:$A,0)),
F315="STAR+PLUS",INDEX('ATLIS Percentages'!E:E,MATCH($G:$G&amp;" "&amp;$E:$E,'ATLIS Percentages'!$A:$A,0)),
F315="STAR",INDEX('ATLIS Percentages'!F:F,MATCH($G:$G&amp;" "&amp;$E:$E,'ATLIS Percentages'!$A:$A,0)))</f>
        <v>3.0168069594940054E-3</v>
      </c>
      <c r="I315" s="34">
        <f t="shared" si="8"/>
        <v>0</v>
      </c>
      <c r="J315" s="48">
        <f t="shared" si="9"/>
        <v>0</v>
      </c>
    </row>
    <row r="316" spans="1:10">
      <c r="A316" s="30" t="s">
        <v>125</v>
      </c>
      <c r="B316" t="s">
        <v>48</v>
      </c>
      <c r="C316" s="2">
        <v>5257753.9409959782</v>
      </c>
      <c r="D316" t="s">
        <v>48</v>
      </c>
      <c r="E316" t="s">
        <v>21</v>
      </c>
      <c r="F316" t="s">
        <v>38</v>
      </c>
      <c r="G316" t="s">
        <v>9</v>
      </c>
      <c r="H316" s="25">
        <f>_xlfn.IFS(F316="STAR Kids",INDEX('ATLIS Percentages'!D:D,MATCH($G:$G&amp;" "&amp;$E:$E,'ATLIS Percentages'!$A:$A,0)),
F316="STAR+PLUS",INDEX('ATLIS Percentages'!E:E,MATCH($G:$G&amp;" "&amp;$E:$E,'ATLIS Percentages'!$A:$A,0)),
F316="STAR",INDEX('ATLIS Percentages'!F:F,MATCH($G:$G&amp;" "&amp;$E:$E,'ATLIS Percentages'!$A:$A,0)))</f>
        <v>0</v>
      </c>
      <c r="I316" s="34">
        <f t="shared" si="8"/>
        <v>0</v>
      </c>
      <c r="J316" s="48">
        <f t="shared" si="9"/>
        <v>0</v>
      </c>
    </row>
    <row r="317" spans="1:10">
      <c r="A317" s="30" t="s">
        <v>126</v>
      </c>
      <c r="B317" t="s">
        <v>49</v>
      </c>
      <c r="C317" s="2">
        <v>77968692.176016152</v>
      </c>
      <c r="D317" t="s">
        <v>49</v>
      </c>
      <c r="E317" t="s">
        <v>21</v>
      </c>
      <c r="F317" t="s">
        <v>43</v>
      </c>
      <c r="G317" t="s">
        <v>9</v>
      </c>
      <c r="H317" s="25">
        <f>_xlfn.IFS(F317="STAR Kids",INDEX('ATLIS Percentages'!D:D,MATCH($G:$G&amp;" "&amp;$E:$E,'ATLIS Percentages'!$A:$A,0)),
F317="STAR+PLUS",INDEX('ATLIS Percentages'!E:E,MATCH($G:$G&amp;" "&amp;$E:$E,'ATLIS Percentages'!$A:$A,0)),
F317="STAR",INDEX('ATLIS Percentages'!F:F,MATCH($G:$G&amp;" "&amp;$E:$E,'ATLIS Percentages'!$A:$A,0)))</f>
        <v>3.0168069594940054E-3</v>
      </c>
      <c r="I317" s="34">
        <f t="shared" si="8"/>
        <v>235216.49</v>
      </c>
      <c r="J317" s="48">
        <f t="shared" si="9"/>
        <v>101588.12</v>
      </c>
    </row>
    <row r="318" spans="1:10">
      <c r="A318" s="30">
        <v>67</v>
      </c>
      <c r="B318" t="s">
        <v>37</v>
      </c>
      <c r="C318" s="2">
        <v>135330514.23795912</v>
      </c>
      <c r="D318" t="s">
        <v>37</v>
      </c>
      <c r="E318" t="s">
        <v>22</v>
      </c>
      <c r="F318" t="s">
        <v>38</v>
      </c>
      <c r="G318" t="s">
        <v>9</v>
      </c>
      <c r="H318" s="25">
        <f>_xlfn.IFS(F318="STAR Kids",INDEX('ATLIS Percentages'!D:D,MATCH($G:$G&amp;" "&amp;$E:$E,'ATLIS Percentages'!$A:$A,0)),
F318="STAR+PLUS",INDEX('ATLIS Percentages'!E:E,MATCH($G:$G&amp;" "&amp;$E:$E,'ATLIS Percentages'!$A:$A,0)),
F318="STAR",INDEX('ATLIS Percentages'!F:F,MATCH($G:$G&amp;" "&amp;$E:$E,'ATLIS Percentages'!$A:$A,0)))</f>
        <v>0</v>
      </c>
      <c r="I318" s="34">
        <f t="shared" si="8"/>
        <v>0</v>
      </c>
      <c r="J318" s="48">
        <f t="shared" si="9"/>
        <v>0</v>
      </c>
    </row>
    <row r="319" spans="1:10">
      <c r="A319" s="30" t="s">
        <v>127</v>
      </c>
      <c r="B319" t="s">
        <v>37</v>
      </c>
      <c r="C319" s="2">
        <v>57270474.172985107</v>
      </c>
      <c r="D319" t="s">
        <v>37</v>
      </c>
      <c r="E319" t="s">
        <v>22</v>
      </c>
      <c r="F319" t="s">
        <v>41</v>
      </c>
      <c r="G319" t="s">
        <v>9</v>
      </c>
      <c r="H319" s="25">
        <f>_xlfn.IFS(F319="STAR Kids",INDEX('ATLIS Percentages'!D:D,MATCH($G:$G&amp;" "&amp;$E:$E,'ATLIS Percentages'!$A:$A,0)),
F319="STAR+PLUS",INDEX('ATLIS Percentages'!E:E,MATCH($G:$G&amp;" "&amp;$E:$E,'ATLIS Percentages'!$A:$A,0)),
F319="STAR",INDEX('ATLIS Percentages'!F:F,MATCH($G:$G&amp;" "&amp;$E:$E,'ATLIS Percentages'!$A:$A,0)))</f>
        <v>0</v>
      </c>
      <c r="I319" s="34">
        <f t="shared" si="8"/>
        <v>0</v>
      </c>
      <c r="J319" s="48">
        <f t="shared" si="9"/>
        <v>0</v>
      </c>
    </row>
    <row r="320" spans="1:10">
      <c r="A320" s="30">
        <v>66</v>
      </c>
      <c r="B320" t="s">
        <v>128</v>
      </c>
      <c r="C320" s="2">
        <v>172252231.75210327</v>
      </c>
      <c r="D320" t="s">
        <v>128</v>
      </c>
      <c r="E320" t="s">
        <v>22</v>
      </c>
      <c r="F320" t="s">
        <v>38</v>
      </c>
      <c r="G320" t="s">
        <v>9</v>
      </c>
      <c r="H320" s="25">
        <f>_xlfn.IFS(F320="STAR Kids",INDEX('ATLIS Percentages'!D:D,MATCH($G:$G&amp;" "&amp;$E:$E,'ATLIS Percentages'!$A:$A,0)),
F320="STAR+PLUS",INDEX('ATLIS Percentages'!E:E,MATCH($G:$G&amp;" "&amp;$E:$E,'ATLIS Percentages'!$A:$A,0)),
F320="STAR",INDEX('ATLIS Percentages'!F:F,MATCH($G:$G&amp;" "&amp;$E:$E,'ATLIS Percentages'!$A:$A,0)))</f>
        <v>0</v>
      </c>
      <c r="I320" s="34">
        <f t="shared" si="8"/>
        <v>0</v>
      </c>
      <c r="J320" s="48">
        <f t="shared" si="9"/>
        <v>0</v>
      </c>
    </row>
    <row r="321" spans="1:10">
      <c r="A321" s="30" t="s">
        <v>129</v>
      </c>
      <c r="B321" t="s">
        <v>128</v>
      </c>
      <c r="C321" s="2">
        <v>119536239.17575553</v>
      </c>
      <c r="D321" t="s">
        <v>128</v>
      </c>
      <c r="E321" t="s">
        <v>22</v>
      </c>
      <c r="F321" t="s">
        <v>41</v>
      </c>
      <c r="G321" t="s">
        <v>9</v>
      </c>
      <c r="H321" s="25">
        <f>_xlfn.IFS(F321="STAR Kids",INDEX('ATLIS Percentages'!D:D,MATCH($G:$G&amp;" "&amp;$E:$E,'ATLIS Percentages'!$A:$A,0)),
F321="STAR+PLUS",INDEX('ATLIS Percentages'!E:E,MATCH($G:$G&amp;" "&amp;$E:$E,'ATLIS Percentages'!$A:$A,0)),
F321="STAR",INDEX('ATLIS Percentages'!F:F,MATCH($G:$G&amp;" "&amp;$E:$E,'ATLIS Percentages'!$A:$A,0)))</f>
        <v>0</v>
      </c>
      <c r="I321" s="34">
        <f t="shared" si="8"/>
        <v>0</v>
      </c>
      <c r="J321" s="48">
        <f t="shared" si="9"/>
        <v>0</v>
      </c>
    </row>
    <row r="322" spans="1:10">
      <c r="A322" s="30" t="s">
        <v>130</v>
      </c>
      <c r="B322" t="s">
        <v>44</v>
      </c>
      <c r="C322" s="2">
        <v>235486294.86119333</v>
      </c>
      <c r="D322" t="s">
        <v>44</v>
      </c>
      <c r="E322" t="s">
        <v>22</v>
      </c>
      <c r="F322" t="s">
        <v>43</v>
      </c>
      <c r="G322" t="s">
        <v>9</v>
      </c>
      <c r="H322" s="25">
        <f>_xlfn.IFS(F322="STAR Kids",INDEX('ATLIS Percentages'!D:D,MATCH($G:$G&amp;" "&amp;$E:$E,'ATLIS Percentages'!$A:$A,0)),
F322="STAR+PLUS",INDEX('ATLIS Percentages'!E:E,MATCH($G:$G&amp;" "&amp;$E:$E,'ATLIS Percentages'!$A:$A,0)),
F322="STAR",INDEX('ATLIS Percentages'!F:F,MATCH($G:$G&amp;" "&amp;$E:$E,'ATLIS Percentages'!$A:$A,0)))</f>
        <v>4.3324881210025766E-4</v>
      </c>
      <c r="I322" s="34">
        <f t="shared" si="8"/>
        <v>102024.16</v>
      </c>
      <c r="J322" s="48">
        <f t="shared" si="9"/>
        <v>44063.42</v>
      </c>
    </row>
    <row r="323" spans="1:10">
      <c r="A323" s="30" t="s">
        <v>131</v>
      </c>
      <c r="B323" t="s">
        <v>48</v>
      </c>
      <c r="C323" s="2">
        <v>219937005.70227188</v>
      </c>
      <c r="D323" t="s">
        <v>48</v>
      </c>
      <c r="E323" t="s">
        <v>22</v>
      </c>
      <c r="F323" t="s">
        <v>43</v>
      </c>
      <c r="G323" t="s">
        <v>9</v>
      </c>
      <c r="H323" s="25">
        <f>_xlfn.IFS(F323="STAR Kids",INDEX('ATLIS Percentages'!D:D,MATCH($G:$G&amp;" "&amp;$E:$E,'ATLIS Percentages'!$A:$A,0)),
F323="STAR+PLUS",INDEX('ATLIS Percentages'!E:E,MATCH($G:$G&amp;" "&amp;$E:$E,'ATLIS Percentages'!$A:$A,0)),
F323="STAR",INDEX('ATLIS Percentages'!F:F,MATCH($G:$G&amp;" "&amp;$E:$E,'ATLIS Percentages'!$A:$A,0)))</f>
        <v>4.3324881210025766E-4</v>
      </c>
      <c r="I323" s="34">
        <f t="shared" si="8"/>
        <v>95287.45</v>
      </c>
      <c r="J323" s="48">
        <f t="shared" si="9"/>
        <v>41153.89</v>
      </c>
    </row>
    <row r="324" spans="1:10">
      <c r="A324" s="30">
        <v>63</v>
      </c>
      <c r="B324" t="s">
        <v>49</v>
      </c>
      <c r="C324" s="2">
        <v>163914791.83359605</v>
      </c>
      <c r="D324" t="s">
        <v>49</v>
      </c>
      <c r="E324" t="s">
        <v>22</v>
      </c>
      <c r="F324" t="s">
        <v>38</v>
      </c>
      <c r="G324" t="s">
        <v>9</v>
      </c>
      <c r="H324" s="25">
        <f>_xlfn.IFS(F324="STAR Kids",INDEX('ATLIS Percentages'!D:D,MATCH($G:$G&amp;" "&amp;$E:$E,'ATLIS Percentages'!$A:$A,0)),
F324="STAR+PLUS",INDEX('ATLIS Percentages'!E:E,MATCH($G:$G&amp;" "&amp;$E:$E,'ATLIS Percentages'!$A:$A,0)),
F324="STAR",INDEX('ATLIS Percentages'!F:F,MATCH($G:$G&amp;" "&amp;$E:$E,'ATLIS Percentages'!$A:$A,0)))</f>
        <v>0</v>
      </c>
      <c r="I324" s="34">
        <f t="shared" si="8"/>
        <v>0</v>
      </c>
      <c r="J324" s="48">
        <f t="shared" si="9"/>
        <v>0</v>
      </c>
    </row>
    <row r="325" spans="1:10">
      <c r="A325" s="30">
        <v>69</v>
      </c>
      <c r="B325" t="s">
        <v>49</v>
      </c>
      <c r="C325" s="2">
        <v>0</v>
      </c>
      <c r="D325" t="s">
        <v>49</v>
      </c>
      <c r="E325" t="s">
        <v>22</v>
      </c>
      <c r="F325" t="s">
        <v>43</v>
      </c>
      <c r="G325" t="s">
        <v>9</v>
      </c>
      <c r="H325" s="25">
        <f>_xlfn.IFS(F325="STAR Kids",INDEX('ATLIS Percentages'!D:D,MATCH($G:$G&amp;" "&amp;$E:$E,'ATLIS Percentages'!$A:$A,0)),
F325="STAR+PLUS",INDEX('ATLIS Percentages'!E:E,MATCH($G:$G&amp;" "&amp;$E:$E,'ATLIS Percentages'!$A:$A,0)),
F325="STAR",INDEX('ATLIS Percentages'!F:F,MATCH($G:$G&amp;" "&amp;$E:$E,'ATLIS Percentages'!$A:$A,0)))</f>
        <v>4.3324881210025766E-4</v>
      </c>
      <c r="I325" s="34">
        <f t="shared" ref="I325:I388" si="10">ROUND(C325*H325,2)</f>
        <v>0</v>
      </c>
      <c r="J325" s="48">
        <f t="shared" ref="J325:J388" si="11">ROUND(I325*$J$1*1.08,2)</f>
        <v>0</v>
      </c>
    </row>
    <row r="326" spans="1:10">
      <c r="A326" s="30" t="s">
        <v>132</v>
      </c>
      <c r="B326" t="s">
        <v>101</v>
      </c>
      <c r="C326" s="2">
        <v>58547453.556995392</v>
      </c>
      <c r="D326" t="s">
        <v>101</v>
      </c>
      <c r="E326" t="s">
        <v>23</v>
      </c>
      <c r="F326" t="s">
        <v>38</v>
      </c>
      <c r="G326" t="s">
        <v>9</v>
      </c>
      <c r="H326" s="25">
        <f>_xlfn.IFS(F326="STAR Kids",INDEX('ATLIS Percentages'!D:D,MATCH($G:$G&amp;" "&amp;$E:$E,'ATLIS Percentages'!$A:$A,0)),
F326="STAR+PLUS",INDEX('ATLIS Percentages'!E:E,MATCH($G:$G&amp;" "&amp;$E:$E,'ATLIS Percentages'!$A:$A,0)),
F326="STAR",INDEX('ATLIS Percentages'!F:F,MATCH($G:$G&amp;" "&amp;$E:$E,'ATLIS Percentages'!$A:$A,0)))</f>
        <v>0</v>
      </c>
      <c r="I326" s="34">
        <f t="shared" si="10"/>
        <v>0</v>
      </c>
      <c r="J326" s="48">
        <f t="shared" si="11"/>
        <v>0</v>
      </c>
    </row>
    <row r="327" spans="1:10">
      <c r="A327" s="30" t="s">
        <v>133</v>
      </c>
      <c r="B327" t="s">
        <v>101</v>
      </c>
      <c r="C327" s="2">
        <v>52809085.147945374</v>
      </c>
      <c r="D327" t="s">
        <v>101</v>
      </c>
      <c r="E327" t="s">
        <v>23</v>
      </c>
      <c r="F327" t="s">
        <v>41</v>
      </c>
      <c r="G327" t="s">
        <v>9</v>
      </c>
      <c r="H327" s="25">
        <f>_xlfn.IFS(F327="STAR Kids",INDEX('ATLIS Percentages'!D:D,MATCH($G:$G&amp;" "&amp;$E:$E,'ATLIS Percentages'!$A:$A,0)),
F327="STAR+PLUS",INDEX('ATLIS Percentages'!E:E,MATCH($G:$G&amp;" "&amp;$E:$E,'ATLIS Percentages'!$A:$A,0)),
F327="STAR",INDEX('ATLIS Percentages'!F:F,MATCH($G:$G&amp;" "&amp;$E:$E,'ATLIS Percentages'!$A:$A,0)))</f>
        <v>0</v>
      </c>
      <c r="I327" s="34">
        <f t="shared" si="10"/>
        <v>0</v>
      </c>
      <c r="J327" s="48">
        <f t="shared" si="11"/>
        <v>0</v>
      </c>
    </row>
    <row r="328" spans="1:10">
      <c r="A328" s="30" t="s">
        <v>134</v>
      </c>
      <c r="B328" t="s">
        <v>135</v>
      </c>
      <c r="C328" s="2">
        <v>36142099.756370462</v>
      </c>
      <c r="D328" t="s">
        <v>135</v>
      </c>
      <c r="E328" t="s">
        <v>23</v>
      </c>
      <c r="F328" t="s">
        <v>38</v>
      </c>
      <c r="G328" t="s">
        <v>9</v>
      </c>
      <c r="H328" s="25">
        <f>_xlfn.IFS(F328="STAR Kids",INDEX('ATLIS Percentages'!D:D,MATCH($G:$G&amp;" "&amp;$E:$E,'ATLIS Percentages'!$A:$A,0)),
F328="STAR+PLUS",INDEX('ATLIS Percentages'!E:E,MATCH($G:$G&amp;" "&amp;$E:$E,'ATLIS Percentages'!$A:$A,0)),
F328="STAR",INDEX('ATLIS Percentages'!F:F,MATCH($G:$G&amp;" "&amp;$E:$E,'ATLIS Percentages'!$A:$A,0)))</f>
        <v>0</v>
      </c>
      <c r="I328" s="34">
        <f t="shared" si="10"/>
        <v>0</v>
      </c>
      <c r="J328" s="48">
        <f t="shared" si="11"/>
        <v>0</v>
      </c>
    </row>
    <row r="329" spans="1:10">
      <c r="A329" s="30">
        <v>10</v>
      </c>
      <c r="B329" t="s">
        <v>45</v>
      </c>
      <c r="C329" s="2">
        <v>136746786.58941141</v>
      </c>
      <c r="D329" t="s">
        <v>45</v>
      </c>
      <c r="E329" t="s">
        <v>23</v>
      </c>
      <c r="F329" t="s">
        <v>38</v>
      </c>
      <c r="G329" t="s">
        <v>9</v>
      </c>
      <c r="H329" s="25">
        <f>_xlfn.IFS(F329="STAR Kids",INDEX('ATLIS Percentages'!D:D,MATCH($G:$G&amp;" "&amp;$E:$E,'ATLIS Percentages'!$A:$A,0)),
F329="STAR+PLUS",INDEX('ATLIS Percentages'!E:E,MATCH($G:$G&amp;" "&amp;$E:$E,'ATLIS Percentages'!$A:$A,0)),
F329="STAR",INDEX('ATLIS Percentages'!F:F,MATCH($G:$G&amp;" "&amp;$E:$E,'ATLIS Percentages'!$A:$A,0)))</f>
        <v>0</v>
      </c>
      <c r="I329" s="34">
        <f t="shared" si="10"/>
        <v>0</v>
      </c>
      <c r="J329" s="48">
        <f t="shared" si="11"/>
        <v>0</v>
      </c>
    </row>
    <row r="330" spans="1:10">
      <c r="A330" s="30" t="s">
        <v>136</v>
      </c>
      <c r="B330" t="s">
        <v>45</v>
      </c>
      <c r="C330" s="2">
        <v>33624125.62061967</v>
      </c>
      <c r="D330" t="s">
        <v>45</v>
      </c>
      <c r="E330" t="s">
        <v>23</v>
      </c>
      <c r="F330" t="s">
        <v>41</v>
      </c>
      <c r="G330" t="s">
        <v>9</v>
      </c>
      <c r="H330" s="25">
        <f>_xlfn.IFS(F330="STAR Kids",INDEX('ATLIS Percentages'!D:D,MATCH($G:$G&amp;" "&amp;$E:$E,'ATLIS Percentages'!$A:$A,0)),
F330="STAR+PLUS",INDEX('ATLIS Percentages'!E:E,MATCH($G:$G&amp;" "&amp;$E:$E,'ATLIS Percentages'!$A:$A,0)),
F330="STAR",INDEX('ATLIS Percentages'!F:F,MATCH($G:$G&amp;" "&amp;$E:$E,'ATLIS Percentages'!$A:$A,0)))</f>
        <v>0</v>
      </c>
      <c r="I330" s="34">
        <f t="shared" si="10"/>
        <v>0</v>
      </c>
      <c r="J330" s="48">
        <f t="shared" si="11"/>
        <v>0</v>
      </c>
    </row>
    <row r="331" spans="1:10">
      <c r="A331" s="30" t="s">
        <v>137</v>
      </c>
      <c r="B331" t="s">
        <v>45</v>
      </c>
      <c r="C331" s="2">
        <v>70259916.127238616</v>
      </c>
      <c r="D331" t="s">
        <v>45</v>
      </c>
      <c r="E331" t="s">
        <v>23</v>
      </c>
      <c r="F331" t="s">
        <v>43</v>
      </c>
      <c r="G331" t="s">
        <v>9</v>
      </c>
      <c r="H331" s="25">
        <f>_xlfn.IFS(F331="STAR Kids",INDEX('ATLIS Percentages'!D:D,MATCH($G:$G&amp;" "&amp;$E:$E,'ATLIS Percentages'!$A:$A,0)),
F331="STAR+PLUS",INDEX('ATLIS Percentages'!E:E,MATCH($G:$G&amp;" "&amp;$E:$E,'ATLIS Percentages'!$A:$A,0)),
F331="STAR",INDEX('ATLIS Percentages'!F:F,MATCH($G:$G&amp;" "&amp;$E:$E,'ATLIS Percentages'!$A:$A,0)))</f>
        <v>3.0947751897437768E-3</v>
      </c>
      <c r="I331" s="34">
        <f t="shared" si="10"/>
        <v>217438.65</v>
      </c>
      <c r="J331" s="48">
        <f t="shared" si="11"/>
        <v>93910.01</v>
      </c>
    </row>
    <row r="332" spans="1:10">
      <c r="A332" s="30">
        <v>18</v>
      </c>
      <c r="B332" t="s">
        <v>48</v>
      </c>
      <c r="C332" s="2">
        <v>189151546.85698593</v>
      </c>
      <c r="D332" t="s">
        <v>48</v>
      </c>
      <c r="E332" t="s">
        <v>23</v>
      </c>
      <c r="F332" t="s">
        <v>43</v>
      </c>
      <c r="G332" t="s">
        <v>9</v>
      </c>
      <c r="H332" s="25">
        <f>_xlfn.IFS(F332="STAR Kids",INDEX('ATLIS Percentages'!D:D,MATCH($G:$G&amp;" "&amp;$E:$E,'ATLIS Percentages'!$A:$A,0)),
F332="STAR+PLUS",INDEX('ATLIS Percentages'!E:E,MATCH($G:$G&amp;" "&amp;$E:$E,'ATLIS Percentages'!$A:$A,0)),
F332="STAR",INDEX('ATLIS Percentages'!F:F,MATCH($G:$G&amp;" "&amp;$E:$E,'ATLIS Percentages'!$A:$A,0)))</f>
        <v>3.0947751897437768E-3</v>
      </c>
      <c r="I332" s="34">
        <f t="shared" si="10"/>
        <v>585381.51</v>
      </c>
      <c r="J332" s="48">
        <f t="shared" si="11"/>
        <v>252821.59</v>
      </c>
    </row>
    <row r="333" spans="1:10">
      <c r="A333" s="30">
        <v>19</v>
      </c>
      <c r="B333" t="s">
        <v>49</v>
      </c>
      <c r="C333" s="2">
        <v>0</v>
      </c>
      <c r="D333" t="s">
        <v>49</v>
      </c>
      <c r="E333" t="s">
        <v>23</v>
      </c>
      <c r="F333" t="s">
        <v>43</v>
      </c>
      <c r="G333" t="s">
        <v>9</v>
      </c>
      <c r="H333" s="25">
        <f>_xlfn.IFS(F333="STAR Kids",INDEX('ATLIS Percentages'!D:D,MATCH($G:$G&amp;" "&amp;$E:$E,'ATLIS Percentages'!$A:$A,0)),
F333="STAR+PLUS",INDEX('ATLIS Percentages'!E:E,MATCH($G:$G&amp;" "&amp;$E:$E,'ATLIS Percentages'!$A:$A,0)),
F333="STAR",INDEX('ATLIS Percentages'!F:F,MATCH($G:$G&amp;" "&amp;$E:$E,'ATLIS Percentages'!$A:$A,0)))</f>
        <v>3.0947751897437768E-3</v>
      </c>
      <c r="I333" s="34">
        <f t="shared" si="10"/>
        <v>0</v>
      </c>
      <c r="J333" s="48">
        <f t="shared" si="11"/>
        <v>0</v>
      </c>
    </row>
    <row r="334" spans="1:10">
      <c r="A334" s="30">
        <v>43</v>
      </c>
      <c r="B334" t="s">
        <v>37</v>
      </c>
      <c r="C334" s="2">
        <v>42475859.200582847</v>
      </c>
      <c r="D334" t="s">
        <v>37</v>
      </c>
      <c r="E334" t="s">
        <v>7</v>
      </c>
      <c r="F334" t="s">
        <v>38</v>
      </c>
      <c r="G334" t="s">
        <v>138</v>
      </c>
      <c r="H334" s="25">
        <f>_xlfn.IFS(F334="STAR Kids",INDEX('ATLIS Percentages'!D:D,MATCH($G:$G&amp;" "&amp;$E:$E,'ATLIS Percentages'!$A:$A,0)),
F334="STAR+PLUS",INDEX('ATLIS Percentages'!E:E,MATCH($G:$G&amp;" "&amp;$E:$E,'ATLIS Percentages'!$A:$A,0)),
F334="STAR",INDEX('ATLIS Percentages'!F:F,MATCH($G:$G&amp;" "&amp;$E:$E,'ATLIS Percentages'!$A:$A,0)))</f>
        <v>0</v>
      </c>
      <c r="I334" s="34">
        <f t="shared" si="10"/>
        <v>0</v>
      </c>
      <c r="J334" s="48">
        <f t="shared" si="11"/>
        <v>0</v>
      </c>
    </row>
    <row r="335" spans="1:10">
      <c r="A335" s="30">
        <v>42</v>
      </c>
      <c r="B335" t="s">
        <v>39</v>
      </c>
      <c r="C335" s="2">
        <v>176193588.72673175</v>
      </c>
      <c r="D335" t="s">
        <v>39</v>
      </c>
      <c r="E335" t="s">
        <v>7</v>
      </c>
      <c r="F335" t="s">
        <v>38</v>
      </c>
      <c r="G335" t="s">
        <v>138</v>
      </c>
      <c r="H335" s="25">
        <f>_xlfn.IFS(F335="STAR Kids",INDEX('ATLIS Percentages'!D:D,MATCH($G:$G&amp;" "&amp;$E:$E,'ATLIS Percentages'!$A:$A,0)),
F335="STAR+PLUS",INDEX('ATLIS Percentages'!E:E,MATCH($G:$G&amp;" "&amp;$E:$E,'ATLIS Percentages'!$A:$A,0)),
F335="STAR",INDEX('ATLIS Percentages'!F:F,MATCH($G:$G&amp;" "&amp;$E:$E,'ATLIS Percentages'!$A:$A,0)))</f>
        <v>0</v>
      </c>
      <c r="I335" s="34">
        <f t="shared" si="10"/>
        <v>0</v>
      </c>
      <c r="J335" s="48">
        <f t="shared" si="11"/>
        <v>0</v>
      </c>
    </row>
    <row r="336" spans="1:10">
      <c r="A336" s="30" t="s">
        <v>40</v>
      </c>
      <c r="B336" t="s">
        <v>39</v>
      </c>
      <c r="C336" s="2">
        <v>92359815.788159296</v>
      </c>
      <c r="D336" t="s">
        <v>39</v>
      </c>
      <c r="E336" t="s">
        <v>7</v>
      </c>
      <c r="F336" t="s">
        <v>41</v>
      </c>
      <c r="G336" t="s">
        <v>138</v>
      </c>
      <c r="H336" s="25">
        <f>_xlfn.IFS(F336="STAR Kids",INDEX('ATLIS Percentages'!D:D,MATCH($G:$G&amp;" "&amp;$E:$E,'ATLIS Percentages'!$A:$A,0)),
F336="STAR+PLUS",INDEX('ATLIS Percentages'!E:E,MATCH($G:$G&amp;" "&amp;$E:$E,'ATLIS Percentages'!$A:$A,0)),
F336="STAR",INDEX('ATLIS Percentages'!F:F,MATCH($G:$G&amp;" "&amp;$E:$E,'ATLIS Percentages'!$A:$A,0)))</f>
        <v>0</v>
      </c>
      <c r="I336" s="34">
        <f t="shared" si="10"/>
        <v>0</v>
      </c>
      <c r="J336" s="48">
        <f t="shared" si="11"/>
        <v>0</v>
      </c>
    </row>
    <row r="337" spans="1:10">
      <c r="A337" s="30" t="s">
        <v>42</v>
      </c>
      <c r="B337" t="s">
        <v>39</v>
      </c>
      <c r="C337" s="2">
        <v>168341951.75713345</v>
      </c>
      <c r="D337" t="s">
        <v>39</v>
      </c>
      <c r="E337" t="s">
        <v>7</v>
      </c>
      <c r="F337" t="s">
        <v>43</v>
      </c>
      <c r="G337" t="s">
        <v>138</v>
      </c>
      <c r="H337" s="25">
        <f>_xlfn.IFS(F337="STAR Kids",INDEX('ATLIS Percentages'!D:D,MATCH($G:$G&amp;" "&amp;$E:$E,'ATLIS Percentages'!$A:$A,0)),
F337="STAR+PLUS",INDEX('ATLIS Percentages'!E:E,MATCH($G:$G&amp;" "&amp;$E:$E,'ATLIS Percentages'!$A:$A,0)),
F337="STAR",INDEX('ATLIS Percentages'!F:F,MATCH($G:$G&amp;" "&amp;$E:$E,'ATLIS Percentages'!$A:$A,0)))</f>
        <v>0</v>
      </c>
      <c r="I337" s="34">
        <f t="shared" si="10"/>
        <v>0</v>
      </c>
      <c r="J337" s="48">
        <f t="shared" si="11"/>
        <v>0</v>
      </c>
    </row>
    <row r="338" spans="1:10">
      <c r="A338" s="30">
        <v>46</v>
      </c>
      <c r="B338" t="s">
        <v>44</v>
      </c>
      <c r="C338" s="2">
        <v>187297480.01505354</v>
      </c>
      <c r="D338" t="s">
        <v>44</v>
      </c>
      <c r="E338" t="s">
        <v>7</v>
      </c>
      <c r="F338" t="s">
        <v>43</v>
      </c>
      <c r="G338" t="s">
        <v>138</v>
      </c>
      <c r="H338" s="25">
        <f>_xlfn.IFS(F338="STAR Kids",INDEX('ATLIS Percentages'!D:D,MATCH($G:$G&amp;" "&amp;$E:$E,'ATLIS Percentages'!$A:$A,0)),
F338="STAR+PLUS",INDEX('ATLIS Percentages'!E:E,MATCH($G:$G&amp;" "&amp;$E:$E,'ATLIS Percentages'!$A:$A,0)),
F338="STAR",INDEX('ATLIS Percentages'!F:F,MATCH($G:$G&amp;" "&amp;$E:$E,'ATLIS Percentages'!$A:$A,0)))</f>
        <v>0</v>
      </c>
      <c r="I338" s="34">
        <f t="shared" si="10"/>
        <v>0</v>
      </c>
      <c r="J338" s="48">
        <f t="shared" si="11"/>
        <v>0</v>
      </c>
    </row>
    <row r="339" spans="1:10">
      <c r="A339" s="30">
        <v>40</v>
      </c>
      <c r="B339" t="s">
        <v>45</v>
      </c>
      <c r="C339" s="2">
        <v>205005831.15724114</v>
      </c>
      <c r="D339" t="s">
        <v>45</v>
      </c>
      <c r="E339" t="s">
        <v>7</v>
      </c>
      <c r="F339" t="s">
        <v>38</v>
      </c>
      <c r="G339" t="s">
        <v>138</v>
      </c>
      <c r="H339" s="25">
        <f>_xlfn.IFS(F339="STAR Kids",INDEX('ATLIS Percentages'!D:D,MATCH($G:$G&amp;" "&amp;$E:$E,'ATLIS Percentages'!$A:$A,0)),
F339="STAR+PLUS",INDEX('ATLIS Percentages'!E:E,MATCH($G:$G&amp;" "&amp;$E:$E,'ATLIS Percentages'!$A:$A,0)),
F339="STAR",INDEX('ATLIS Percentages'!F:F,MATCH($G:$G&amp;" "&amp;$E:$E,'ATLIS Percentages'!$A:$A,0)))</f>
        <v>0</v>
      </c>
      <c r="I339" s="34">
        <f t="shared" si="10"/>
        <v>0</v>
      </c>
      <c r="J339" s="48">
        <f t="shared" si="11"/>
        <v>0</v>
      </c>
    </row>
    <row r="340" spans="1:10">
      <c r="A340" s="30">
        <v>47</v>
      </c>
      <c r="B340" t="s">
        <v>45</v>
      </c>
      <c r="C340" s="2">
        <v>0</v>
      </c>
      <c r="D340" t="s">
        <v>45</v>
      </c>
      <c r="E340" t="s">
        <v>7</v>
      </c>
      <c r="F340" t="s">
        <v>43</v>
      </c>
      <c r="G340" t="s">
        <v>138</v>
      </c>
      <c r="H340" s="25">
        <f>_xlfn.IFS(F340="STAR Kids",INDEX('ATLIS Percentages'!D:D,MATCH($G:$G&amp;" "&amp;$E:$E,'ATLIS Percentages'!$A:$A,0)),
F340="STAR+PLUS",INDEX('ATLIS Percentages'!E:E,MATCH($G:$G&amp;" "&amp;$E:$E,'ATLIS Percentages'!$A:$A,0)),
F340="STAR",INDEX('ATLIS Percentages'!F:F,MATCH($G:$G&amp;" "&amp;$E:$E,'ATLIS Percentages'!$A:$A,0)))</f>
        <v>0</v>
      </c>
      <c r="I340" s="34">
        <f t="shared" si="10"/>
        <v>0</v>
      </c>
      <c r="J340" s="48">
        <f t="shared" si="11"/>
        <v>0</v>
      </c>
    </row>
    <row r="341" spans="1:10">
      <c r="A341" s="30" t="s">
        <v>46</v>
      </c>
      <c r="B341" t="s">
        <v>45</v>
      </c>
      <c r="C341" s="2">
        <v>82313273.609127909</v>
      </c>
      <c r="D341" t="s">
        <v>45</v>
      </c>
      <c r="E341" t="s">
        <v>7</v>
      </c>
      <c r="F341" t="s">
        <v>41</v>
      </c>
      <c r="G341" t="s">
        <v>138</v>
      </c>
      <c r="H341" s="25">
        <f>_xlfn.IFS(F341="STAR Kids",INDEX('ATLIS Percentages'!D:D,MATCH($G:$G&amp;" "&amp;$E:$E,'ATLIS Percentages'!$A:$A,0)),
F341="STAR+PLUS",INDEX('ATLIS Percentages'!E:E,MATCH($G:$G&amp;" "&amp;$E:$E,'ATLIS Percentages'!$A:$A,0)),
F341="STAR",INDEX('ATLIS Percentages'!F:F,MATCH($G:$G&amp;" "&amp;$E:$E,'ATLIS Percentages'!$A:$A,0)))</f>
        <v>0</v>
      </c>
      <c r="I341" s="34">
        <f t="shared" si="10"/>
        <v>0</v>
      </c>
      <c r="J341" s="48">
        <f t="shared" si="11"/>
        <v>0</v>
      </c>
    </row>
    <row r="342" spans="1:10">
      <c r="A342" s="30" t="s">
        <v>47</v>
      </c>
      <c r="B342" t="s">
        <v>48</v>
      </c>
      <c r="C342" s="2">
        <v>166818931.18939701</v>
      </c>
      <c r="D342" t="s">
        <v>48</v>
      </c>
      <c r="E342" t="s">
        <v>7</v>
      </c>
      <c r="F342" t="s">
        <v>43</v>
      </c>
      <c r="G342" t="s">
        <v>138</v>
      </c>
      <c r="H342" s="25">
        <f>_xlfn.IFS(F342="STAR Kids",INDEX('ATLIS Percentages'!D:D,MATCH($G:$G&amp;" "&amp;$E:$E,'ATLIS Percentages'!$A:$A,0)),
F342="STAR+PLUS",INDEX('ATLIS Percentages'!E:E,MATCH($G:$G&amp;" "&amp;$E:$E,'ATLIS Percentages'!$A:$A,0)),
F342="STAR",INDEX('ATLIS Percentages'!F:F,MATCH($G:$G&amp;" "&amp;$E:$E,'ATLIS Percentages'!$A:$A,0)))</f>
        <v>0</v>
      </c>
      <c r="I342" s="34">
        <f t="shared" si="10"/>
        <v>0</v>
      </c>
      <c r="J342" s="48">
        <f t="shared" si="11"/>
        <v>0</v>
      </c>
    </row>
    <row r="343" spans="1:10">
      <c r="A343" s="30">
        <v>44</v>
      </c>
      <c r="B343" t="s">
        <v>49</v>
      </c>
      <c r="C343" s="2">
        <v>14984719.494238997</v>
      </c>
      <c r="D343" t="s">
        <v>49</v>
      </c>
      <c r="E343" t="s">
        <v>7</v>
      </c>
      <c r="F343" t="s">
        <v>38</v>
      </c>
      <c r="G343" t="s">
        <v>138</v>
      </c>
      <c r="H343" s="25">
        <f>_xlfn.IFS(F343="STAR Kids",INDEX('ATLIS Percentages'!D:D,MATCH($G:$G&amp;" "&amp;$E:$E,'ATLIS Percentages'!$A:$A,0)),
F343="STAR+PLUS",INDEX('ATLIS Percentages'!E:E,MATCH($G:$G&amp;" "&amp;$E:$E,'ATLIS Percentages'!$A:$A,0)),
F343="STAR",INDEX('ATLIS Percentages'!F:F,MATCH($G:$G&amp;" "&amp;$E:$E,'ATLIS Percentages'!$A:$A,0)))</f>
        <v>0</v>
      </c>
      <c r="I343" s="34">
        <f t="shared" si="10"/>
        <v>0</v>
      </c>
      <c r="J343" s="48">
        <f t="shared" si="11"/>
        <v>0</v>
      </c>
    </row>
    <row r="344" spans="1:10">
      <c r="A344" s="30">
        <v>45</v>
      </c>
      <c r="B344" t="s">
        <v>49</v>
      </c>
      <c r="C344" s="2">
        <v>0</v>
      </c>
      <c r="D344" t="s">
        <v>49</v>
      </c>
      <c r="E344" t="s">
        <v>7</v>
      </c>
      <c r="F344" t="s">
        <v>43</v>
      </c>
      <c r="G344" t="s">
        <v>138</v>
      </c>
      <c r="H344" s="25">
        <f>_xlfn.IFS(F344="STAR Kids",INDEX('ATLIS Percentages'!D:D,MATCH($G:$G&amp;" "&amp;$E:$E,'ATLIS Percentages'!$A:$A,0)),
F344="STAR+PLUS",INDEX('ATLIS Percentages'!E:E,MATCH($G:$G&amp;" "&amp;$E:$E,'ATLIS Percentages'!$A:$A,0)),
F344="STAR",INDEX('ATLIS Percentages'!F:F,MATCH($G:$G&amp;" "&amp;$E:$E,'ATLIS Percentages'!$A:$A,0)))</f>
        <v>0</v>
      </c>
      <c r="I344" s="34">
        <f t="shared" si="10"/>
        <v>0</v>
      </c>
      <c r="J344" s="48">
        <f t="shared" si="11"/>
        <v>0</v>
      </c>
    </row>
    <row r="345" spans="1:10">
      <c r="A345" s="30" t="s">
        <v>50</v>
      </c>
      <c r="B345" t="s">
        <v>37</v>
      </c>
      <c r="C345" s="2">
        <v>103658862.34979095</v>
      </c>
      <c r="D345" t="s">
        <v>37</v>
      </c>
      <c r="E345" t="s">
        <v>12</v>
      </c>
      <c r="F345" t="s">
        <v>41</v>
      </c>
      <c r="G345" t="s">
        <v>138</v>
      </c>
      <c r="H345" s="25">
        <f>_xlfn.IFS(F345="STAR Kids",INDEX('ATLIS Percentages'!D:D,MATCH($G:$G&amp;" "&amp;$E:$E,'ATLIS Percentages'!$A:$A,0)),
F345="STAR+PLUS",INDEX('ATLIS Percentages'!E:E,MATCH($G:$G&amp;" "&amp;$E:$E,'ATLIS Percentages'!$A:$A,0)),
F345="STAR",INDEX('ATLIS Percentages'!F:F,MATCH($G:$G&amp;" "&amp;$E:$E,'ATLIS Percentages'!$A:$A,0)))</f>
        <v>0</v>
      </c>
      <c r="I345" s="34">
        <f t="shared" si="10"/>
        <v>0</v>
      </c>
      <c r="J345" s="48">
        <f t="shared" si="11"/>
        <v>0</v>
      </c>
    </row>
    <row r="346" spans="1:10">
      <c r="A346" s="30">
        <v>95</v>
      </c>
      <c r="B346" t="s">
        <v>44</v>
      </c>
      <c r="C346" s="2">
        <v>68498736.419801921</v>
      </c>
      <c r="D346" t="s">
        <v>44</v>
      </c>
      <c r="E346" t="s">
        <v>12</v>
      </c>
      <c r="F346" t="s">
        <v>38</v>
      </c>
      <c r="G346" t="s">
        <v>138</v>
      </c>
      <c r="H346" s="25">
        <f>_xlfn.IFS(F346="STAR Kids",INDEX('ATLIS Percentages'!D:D,MATCH($G:$G&amp;" "&amp;$E:$E,'ATLIS Percentages'!$A:$A,0)),
F346="STAR+PLUS",INDEX('ATLIS Percentages'!E:E,MATCH($G:$G&amp;" "&amp;$E:$E,'ATLIS Percentages'!$A:$A,0)),
F346="STAR",INDEX('ATLIS Percentages'!F:F,MATCH($G:$G&amp;" "&amp;$E:$E,'ATLIS Percentages'!$A:$A,0)))</f>
        <v>0</v>
      </c>
      <c r="I346" s="34">
        <f t="shared" si="10"/>
        <v>0</v>
      </c>
      <c r="J346" s="48">
        <f t="shared" si="11"/>
        <v>0</v>
      </c>
    </row>
    <row r="347" spans="1:10">
      <c r="A347" s="30" t="s">
        <v>51</v>
      </c>
      <c r="B347" t="s">
        <v>44</v>
      </c>
      <c r="C347" s="2">
        <v>371169089.89319175</v>
      </c>
      <c r="D347" t="s">
        <v>44</v>
      </c>
      <c r="E347" t="s">
        <v>12</v>
      </c>
      <c r="F347" t="s">
        <v>43</v>
      </c>
      <c r="G347" t="s">
        <v>138</v>
      </c>
      <c r="H347" s="25">
        <f>_xlfn.IFS(F347="STAR Kids",INDEX('ATLIS Percentages'!D:D,MATCH($G:$G&amp;" "&amp;$E:$E,'ATLIS Percentages'!$A:$A,0)),
F347="STAR+PLUS",INDEX('ATLIS Percentages'!E:E,MATCH($G:$G&amp;" "&amp;$E:$E,'ATLIS Percentages'!$A:$A,0)),
F347="STAR",INDEX('ATLIS Percentages'!F:F,MATCH($G:$G&amp;" "&amp;$E:$E,'ATLIS Percentages'!$A:$A,0)))</f>
        <v>2.7114431527233019E-2</v>
      </c>
      <c r="I347" s="34">
        <f t="shared" si="10"/>
        <v>10064038.869999999</v>
      </c>
      <c r="J347" s="48">
        <f t="shared" si="11"/>
        <v>4346577.88</v>
      </c>
    </row>
    <row r="348" spans="1:10">
      <c r="A348" s="30">
        <v>93</v>
      </c>
      <c r="B348" t="s">
        <v>52</v>
      </c>
      <c r="C348" s="2">
        <v>263456268.54927468</v>
      </c>
      <c r="D348" t="s">
        <v>52</v>
      </c>
      <c r="E348" t="s">
        <v>12</v>
      </c>
      <c r="F348" t="s">
        <v>38</v>
      </c>
      <c r="G348" t="s">
        <v>138</v>
      </c>
      <c r="H348" s="25">
        <f>_xlfn.IFS(F348="STAR Kids",INDEX('ATLIS Percentages'!D:D,MATCH($G:$G&amp;" "&amp;$E:$E,'ATLIS Percentages'!$A:$A,0)),
F348="STAR+PLUS",INDEX('ATLIS Percentages'!E:E,MATCH($G:$G&amp;" "&amp;$E:$E,'ATLIS Percentages'!$A:$A,0)),
F348="STAR",INDEX('ATLIS Percentages'!F:F,MATCH($G:$G&amp;" "&amp;$E:$E,'ATLIS Percentages'!$A:$A,0)))</f>
        <v>0</v>
      </c>
      <c r="I348" s="34">
        <f t="shared" si="10"/>
        <v>0</v>
      </c>
      <c r="J348" s="48">
        <f t="shared" si="11"/>
        <v>0</v>
      </c>
    </row>
    <row r="349" spans="1:10">
      <c r="A349" s="30" t="s">
        <v>53</v>
      </c>
      <c r="B349" t="s">
        <v>45</v>
      </c>
      <c r="C349" s="2">
        <v>297109261.54538572</v>
      </c>
      <c r="D349" t="s">
        <v>45</v>
      </c>
      <c r="E349" t="s">
        <v>12</v>
      </c>
      <c r="F349" t="s">
        <v>43</v>
      </c>
      <c r="G349" t="s">
        <v>138</v>
      </c>
      <c r="H349" s="25">
        <f>_xlfn.IFS(F349="STAR Kids",INDEX('ATLIS Percentages'!D:D,MATCH($G:$G&amp;" "&amp;$E:$E,'ATLIS Percentages'!$A:$A,0)),
F349="STAR+PLUS",INDEX('ATLIS Percentages'!E:E,MATCH($G:$G&amp;" "&amp;$E:$E,'ATLIS Percentages'!$A:$A,0)),
F349="STAR",INDEX('ATLIS Percentages'!F:F,MATCH($G:$G&amp;" "&amp;$E:$E,'ATLIS Percentages'!$A:$A,0)))</f>
        <v>2.7114431527233019E-2</v>
      </c>
      <c r="I349" s="34">
        <f t="shared" si="10"/>
        <v>8055948.7300000004</v>
      </c>
      <c r="J349" s="48">
        <f t="shared" si="11"/>
        <v>3479299.81</v>
      </c>
    </row>
    <row r="350" spans="1:10">
      <c r="A350" s="30" t="s">
        <v>54</v>
      </c>
      <c r="B350" t="s">
        <v>48</v>
      </c>
      <c r="C350" s="2">
        <v>29753623.10034224</v>
      </c>
      <c r="D350" t="s">
        <v>48</v>
      </c>
      <c r="E350" t="s">
        <v>12</v>
      </c>
      <c r="F350" t="s">
        <v>43</v>
      </c>
      <c r="G350" t="s">
        <v>138</v>
      </c>
      <c r="H350" s="25">
        <f>_xlfn.IFS(F350="STAR Kids",INDEX('ATLIS Percentages'!D:D,MATCH($G:$G&amp;" "&amp;$E:$E,'ATLIS Percentages'!$A:$A,0)),
F350="STAR+PLUS",INDEX('ATLIS Percentages'!E:E,MATCH($G:$G&amp;" "&amp;$E:$E,'ATLIS Percentages'!$A:$A,0)),
F350="STAR",INDEX('ATLIS Percentages'!F:F,MATCH($G:$G&amp;" "&amp;$E:$E,'ATLIS Percentages'!$A:$A,0)))</f>
        <v>2.7114431527233019E-2</v>
      </c>
      <c r="I350" s="34">
        <f t="shared" si="10"/>
        <v>806752.58</v>
      </c>
      <c r="J350" s="48">
        <f t="shared" si="11"/>
        <v>348429.99</v>
      </c>
    </row>
    <row r="351" spans="1:10">
      <c r="A351" s="30">
        <v>90</v>
      </c>
      <c r="B351" t="s">
        <v>49</v>
      </c>
      <c r="C351" s="2">
        <v>355519531.12359583</v>
      </c>
      <c r="D351" t="s">
        <v>49</v>
      </c>
      <c r="E351" t="s">
        <v>12</v>
      </c>
      <c r="F351" t="s">
        <v>38</v>
      </c>
      <c r="G351" t="s">
        <v>138</v>
      </c>
      <c r="H351" s="25">
        <f>_xlfn.IFS(F351="STAR Kids",INDEX('ATLIS Percentages'!D:D,MATCH($G:$G&amp;" "&amp;$E:$E,'ATLIS Percentages'!$A:$A,0)),
F351="STAR+PLUS",INDEX('ATLIS Percentages'!E:E,MATCH($G:$G&amp;" "&amp;$E:$E,'ATLIS Percentages'!$A:$A,0)),
F351="STAR",INDEX('ATLIS Percentages'!F:F,MATCH($G:$G&amp;" "&amp;$E:$E,'ATLIS Percentages'!$A:$A,0)))</f>
        <v>0</v>
      </c>
      <c r="I351" s="34">
        <f t="shared" si="10"/>
        <v>0</v>
      </c>
      <c r="J351" s="48">
        <f t="shared" si="11"/>
        <v>0</v>
      </c>
    </row>
    <row r="352" spans="1:10">
      <c r="A352" s="30" t="s">
        <v>55</v>
      </c>
      <c r="B352" t="s">
        <v>49</v>
      </c>
      <c r="C352" s="2">
        <v>164132662.2856127</v>
      </c>
      <c r="D352" t="s">
        <v>49</v>
      </c>
      <c r="E352" t="s">
        <v>12</v>
      </c>
      <c r="F352" t="s">
        <v>41</v>
      </c>
      <c r="G352" t="s">
        <v>138</v>
      </c>
      <c r="H352" s="25">
        <f>_xlfn.IFS(F352="STAR Kids",INDEX('ATLIS Percentages'!D:D,MATCH($G:$G&amp;" "&amp;$E:$E,'ATLIS Percentages'!$A:$A,0)),
F352="STAR+PLUS",INDEX('ATLIS Percentages'!E:E,MATCH($G:$G&amp;" "&amp;$E:$E,'ATLIS Percentages'!$A:$A,0)),
F352="STAR",INDEX('ATLIS Percentages'!F:F,MATCH($G:$G&amp;" "&amp;$E:$E,'ATLIS Percentages'!$A:$A,0)))</f>
        <v>0</v>
      </c>
      <c r="I352" s="34">
        <f t="shared" si="10"/>
        <v>0</v>
      </c>
      <c r="J352" s="48">
        <f t="shared" si="11"/>
        <v>0</v>
      </c>
    </row>
    <row r="353" spans="1:10">
      <c r="A353" s="30">
        <v>37</v>
      </c>
      <c r="B353" t="s">
        <v>56</v>
      </c>
      <c r="C353" s="2">
        <v>97052670.392179996</v>
      </c>
      <c r="D353" t="s">
        <v>56</v>
      </c>
      <c r="E353" t="s">
        <v>13</v>
      </c>
      <c r="F353" t="s">
        <v>38</v>
      </c>
      <c r="G353" t="s">
        <v>138</v>
      </c>
      <c r="H353" s="25">
        <f>_xlfn.IFS(F353="STAR Kids",INDEX('ATLIS Percentages'!D:D,MATCH($G:$G&amp;" "&amp;$E:$E,'ATLIS Percentages'!$A:$A,0)),
F353="STAR+PLUS",INDEX('ATLIS Percentages'!E:E,MATCH($G:$G&amp;" "&amp;$E:$E,'ATLIS Percentages'!$A:$A,0)),
F353="STAR",INDEX('ATLIS Percentages'!F:F,MATCH($G:$G&amp;" "&amp;$E:$E,'ATLIS Percentages'!$A:$A,0)))</f>
        <v>0</v>
      </c>
      <c r="I353" s="34">
        <f t="shared" si="10"/>
        <v>0</v>
      </c>
      <c r="J353" s="48">
        <f t="shared" si="11"/>
        <v>0</v>
      </c>
    </row>
    <row r="354" spans="1:10">
      <c r="A354" s="30" t="s">
        <v>57</v>
      </c>
      <c r="B354" t="s">
        <v>56</v>
      </c>
      <c r="C354" s="2">
        <v>93146959.923943251</v>
      </c>
      <c r="D354" t="s">
        <v>56</v>
      </c>
      <c r="E354" t="s">
        <v>13</v>
      </c>
      <c r="F354" t="s">
        <v>43</v>
      </c>
      <c r="G354" t="s">
        <v>138</v>
      </c>
      <c r="H354" s="25">
        <f>_xlfn.IFS(F354="STAR Kids",INDEX('ATLIS Percentages'!D:D,MATCH($G:$G&amp;" "&amp;$E:$E,'ATLIS Percentages'!$A:$A,0)),
F354="STAR+PLUS",INDEX('ATLIS Percentages'!E:E,MATCH($G:$G&amp;" "&amp;$E:$E,'ATLIS Percentages'!$A:$A,0)),
F354="STAR",INDEX('ATLIS Percentages'!F:F,MATCH($G:$G&amp;" "&amp;$E:$E,'ATLIS Percentages'!$A:$A,0)))</f>
        <v>0</v>
      </c>
      <c r="I354" s="34">
        <f t="shared" si="10"/>
        <v>0</v>
      </c>
      <c r="J354" s="48">
        <f t="shared" si="11"/>
        <v>0</v>
      </c>
    </row>
    <row r="355" spans="1:10">
      <c r="A355" s="30">
        <v>31</v>
      </c>
      <c r="B355" t="s">
        <v>44</v>
      </c>
      <c r="C355" s="2">
        <v>7452375.3546443209</v>
      </c>
      <c r="D355" t="s">
        <v>44</v>
      </c>
      <c r="E355" t="s">
        <v>58</v>
      </c>
      <c r="F355" t="s">
        <v>38</v>
      </c>
      <c r="G355" t="s">
        <v>138</v>
      </c>
      <c r="H355" s="25">
        <f>_xlfn.IFS(F355="STAR Kids",INDEX('ATLIS Percentages'!D:D,MATCH($G:$G&amp;" "&amp;$E:$E,'ATLIS Percentages'!$A:$A,0)),
F355="STAR+PLUS",INDEX('ATLIS Percentages'!E:E,MATCH($G:$G&amp;" "&amp;$E:$E,'ATLIS Percentages'!$A:$A,0)),
F355="STAR",INDEX('ATLIS Percentages'!F:F,MATCH($G:$G&amp;" "&amp;$E:$E,'ATLIS Percentages'!$A:$A,0)))</f>
        <v>0</v>
      </c>
      <c r="I355" s="34">
        <f t="shared" si="10"/>
        <v>0</v>
      </c>
      <c r="J355" s="48">
        <f t="shared" si="11"/>
        <v>0</v>
      </c>
    </row>
    <row r="356" spans="1:10">
      <c r="A356" s="30">
        <v>33</v>
      </c>
      <c r="B356" t="s">
        <v>44</v>
      </c>
      <c r="C356" s="2">
        <v>123395109.16634838</v>
      </c>
      <c r="D356" t="s">
        <v>44</v>
      </c>
      <c r="E356" t="s">
        <v>58</v>
      </c>
      <c r="F356" t="s">
        <v>43</v>
      </c>
      <c r="G356" t="s">
        <v>138</v>
      </c>
      <c r="H356" s="25">
        <f>_xlfn.IFS(F356="STAR Kids",INDEX('ATLIS Percentages'!D:D,MATCH($G:$G&amp;" "&amp;$E:$E,'ATLIS Percentages'!$A:$A,0)),
F356="STAR+PLUS",INDEX('ATLIS Percentages'!E:E,MATCH($G:$G&amp;" "&amp;$E:$E,'ATLIS Percentages'!$A:$A,0)),
F356="STAR",INDEX('ATLIS Percentages'!F:F,MATCH($G:$G&amp;" "&amp;$E:$E,'ATLIS Percentages'!$A:$A,0)))</f>
        <v>0</v>
      </c>
      <c r="I356" s="34">
        <f t="shared" si="10"/>
        <v>0</v>
      </c>
      <c r="J356" s="48">
        <f t="shared" si="11"/>
        <v>0</v>
      </c>
    </row>
    <row r="357" spans="1:10">
      <c r="A357" s="30">
        <v>36</v>
      </c>
      <c r="B357" t="s">
        <v>45</v>
      </c>
      <c r="C357" s="2">
        <v>68919484.326229006</v>
      </c>
      <c r="D357" t="s">
        <v>45</v>
      </c>
      <c r="E357" t="s">
        <v>13</v>
      </c>
      <c r="F357" t="s">
        <v>38</v>
      </c>
      <c r="G357" t="s">
        <v>138</v>
      </c>
      <c r="H357" s="25">
        <f>_xlfn.IFS(F357="STAR Kids",INDEX('ATLIS Percentages'!D:D,MATCH($G:$G&amp;" "&amp;$E:$E,'ATLIS Percentages'!$A:$A,0)),
F357="STAR+PLUS",INDEX('ATLIS Percentages'!E:E,MATCH($G:$G&amp;" "&amp;$E:$E,'ATLIS Percentages'!$A:$A,0)),
F357="STAR",INDEX('ATLIS Percentages'!F:F,MATCH($G:$G&amp;" "&amp;$E:$E,'ATLIS Percentages'!$A:$A,0)))</f>
        <v>0</v>
      </c>
      <c r="I357" s="34">
        <f t="shared" si="10"/>
        <v>0</v>
      </c>
      <c r="J357" s="48">
        <f t="shared" si="11"/>
        <v>0</v>
      </c>
    </row>
    <row r="358" spans="1:10">
      <c r="A358" s="30" t="s">
        <v>59</v>
      </c>
      <c r="B358" t="s">
        <v>45</v>
      </c>
      <c r="C358" s="2">
        <v>38777843.700360492</v>
      </c>
      <c r="D358" t="s">
        <v>45</v>
      </c>
      <c r="E358" t="s">
        <v>13</v>
      </c>
      <c r="F358" t="s">
        <v>41</v>
      </c>
      <c r="G358" t="s">
        <v>138</v>
      </c>
      <c r="H358" s="25">
        <f>_xlfn.IFS(F358="STAR Kids",INDEX('ATLIS Percentages'!D:D,MATCH($G:$G&amp;" "&amp;$E:$E,'ATLIS Percentages'!$A:$A,0)),
F358="STAR+PLUS",INDEX('ATLIS Percentages'!E:E,MATCH($G:$G&amp;" "&amp;$E:$E,'ATLIS Percentages'!$A:$A,0)),
F358="STAR",INDEX('ATLIS Percentages'!F:F,MATCH($G:$G&amp;" "&amp;$E:$E,'ATLIS Percentages'!$A:$A,0)))</f>
        <v>0</v>
      </c>
      <c r="I358" s="34">
        <f t="shared" si="10"/>
        <v>0</v>
      </c>
      <c r="J358" s="48">
        <f t="shared" si="11"/>
        <v>0</v>
      </c>
    </row>
    <row r="359" spans="1:10">
      <c r="A359" s="30">
        <v>34</v>
      </c>
      <c r="B359" t="s">
        <v>49</v>
      </c>
      <c r="C359" s="2">
        <v>0</v>
      </c>
      <c r="D359" t="s">
        <v>49</v>
      </c>
      <c r="E359" t="s">
        <v>13</v>
      </c>
      <c r="F359" t="s">
        <v>43</v>
      </c>
      <c r="G359" t="s">
        <v>138</v>
      </c>
      <c r="H359" s="25">
        <f>_xlfn.IFS(F359="STAR Kids",INDEX('ATLIS Percentages'!D:D,MATCH($G:$G&amp;" "&amp;$E:$E,'ATLIS Percentages'!$A:$A,0)),
F359="STAR+PLUS",INDEX('ATLIS Percentages'!E:E,MATCH($G:$G&amp;" "&amp;$E:$E,'ATLIS Percentages'!$A:$A,0)),
F359="STAR",INDEX('ATLIS Percentages'!F:F,MATCH($G:$G&amp;" "&amp;$E:$E,'ATLIS Percentages'!$A:$A,0)))</f>
        <v>0</v>
      </c>
      <c r="I359" s="34">
        <f t="shared" si="10"/>
        <v>0</v>
      </c>
      <c r="J359" s="48">
        <f t="shared" si="11"/>
        <v>0</v>
      </c>
    </row>
    <row r="360" spans="1:10">
      <c r="A360" s="30" t="s">
        <v>60</v>
      </c>
      <c r="B360" t="s">
        <v>49</v>
      </c>
      <c r="C360" s="2">
        <v>14016757.216533026</v>
      </c>
      <c r="D360" t="s">
        <v>49</v>
      </c>
      <c r="E360" t="s">
        <v>13</v>
      </c>
      <c r="F360" t="s">
        <v>41</v>
      </c>
      <c r="G360" t="s">
        <v>138</v>
      </c>
      <c r="H360" s="25">
        <f>_xlfn.IFS(F360="STAR Kids",INDEX('ATLIS Percentages'!D:D,MATCH($G:$G&amp;" "&amp;$E:$E,'ATLIS Percentages'!$A:$A,0)),
F360="STAR+PLUS",INDEX('ATLIS Percentages'!E:E,MATCH($G:$G&amp;" "&amp;$E:$E,'ATLIS Percentages'!$A:$A,0)),
F360="STAR",INDEX('ATLIS Percentages'!F:F,MATCH($G:$G&amp;" "&amp;$E:$E,'ATLIS Percentages'!$A:$A,0)))</f>
        <v>0</v>
      </c>
      <c r="I360" s="34">
        <f t="shared" si="10"/>
        <v>0</v>
      </c>
      <c r="J360" s="48">
        <f t="shared" si="11"/>
        <v>0</v>
      </c>
    </row>
    <row r="361" spans="1:10">
      <c r="A361" s="30">
        <v>79</v>
      </c>
      <c r="B361" t="s">
        <v>61</v>
      </c>
      <c r="C361" s="2">
        <v>406530605.80384243</v>
      </c>
      <c r="D361" t="s">
        <v>61</v>
      </c>
      <c r="E361" t="s">
        <v>14</v>
      </c>
      <c r="F361" t="s">
        <v>38</v>
      </c>
      <c r="G361" t="s">
        <v>138</v>
      </c>
      <c r="H361" s="25">
        <f>_xlfn.IFS(F361="STAR Kids",INDEX('ATLIS Percentages'!D:D,MATCH($G:$G&amp;" "&amp;$E:$E,'ATLIS Percentages'!$A:$A,0)),
F361="STAR+PLUS",INDEX('ATLIS Percentages'!E:E,MATCH($G:$G&amp;" "&amp;$E:$E,'ATLIS Percentages'!$A:$A,0)),
F361="STAR",INDEX('ATLIS Percentages'!F:F,MATCH($G:$G&amp;" "&amp;$E:$E,'ATLIS Percentages'!$A:$A,0)))</f>
        <v>0</v>
      </c>
      <c r="I361" s="34">
        <f t="shared" si="10"/>
        <v>0</v>
      </c>
      <c r="J361" s="48">
        <f t="shared" si="11"/>
        <v>0</v>
      </c>
    </row>
    <row r="362" spans="1:10">
      <c r="A362" s="30" t="s">
        <v>62</v>
      </c>
      <c r="B362" t="s">
        <v>61</v>
      </c>
      <c r="C362" s="2">
        <v>208472254.56496274</v>
      </c>
      <c r="D362" t="s">
        <v>61</v>
      </c>
      <c r="E362" t="s">
        <v>14</v>
      </c>
      <c r="F362" t="s">
        <v>43</v>
      </c>
      <c r="G362" t="s">
        <v>138</v>
      </c>
      <c r="H362" s="25">
        <f>_xlfn.IFS(F362="STAR Kids",INDEX('ATLIS Percentages'!D:D,MATCH($G:$G&amp;" "&amp;$E:$E,'ATLIS Percentages'!$A:$A,0)),
F362="STAR+PLUS",INDEX('ATLIS Percentages'!E:E,MATCH($G:$G&amp;" "&amp;$E:$E,'ATLIS Percentages'!$A:$A,0)),
F362="STAR",INDEX('ATLIS Percentages'!F:F,MATCH($G:$G&amp;" "&amp;$E:$E,'ATLIS Percentages'!$A:$A,0)))</f>
        <v>1.9145672478634797E-4</v>
      </c>
      <c r="I362" s="34">
        <f t="shared" si="10"/>
        <v>39913.42</v>
      </c>
      <c r="J362" s="48">
        <f t="shared" si="11"/>
        <v>17238.29</v>
      </c>
    </row>
    <row r="363" spans="1:10">
      <c r="A363" s="30" t="s">
        <v>63</v>
      </c>
      <c r="B363" t="s">
        <v>44</v>
      </c>
      <c r="C363" s="2">
        <v>34979333.78586366</v>
      </c>
      <c r="D363" t="s">
        <v>44</v>
      </c>
      <c r="E363" t="s">
        <v>14</v>
      </c>
      <c r="F363" t="s">
        <v>38</v>
      </c>
      <c r="G363" t="s">
        <v>138</v>
      </c>
      <c r="H363" s="25">
        <f>_xlfn.IFS(F363="STAR Kids",INDEX('ATLIS Percentages'!D:D,MATCH($G:$G&amp;" "&amp;$E:$E,'ATLIS Percentages'!$A:$A,0)),
F363="STAR+PLUS",INDEX('ATLIS Percentages'!E:E,MATCH($G:$G&amp;" "&amp;$E:$E,'ATLIS Percentages'!$A:$A,0)),
F363="STAR",INDEX('ATLIS Percentages'!F:F,MATCH($G:$G&amp;" "&amp;$E:$E,'ATLIS Percentages'!$A:$A,0)))</f>
        <v>0</v>
      </c>
      <c r="I363" s="34">
        <f t="shared" si="10"/>
        <v>0</v>
      </c>
      <c r="J363" s="48">
        <f t="shared" si="11"/>
        <v>0</v>
      </c>
    </row>
    <row r="364" spans="1:10">
      <c r="A364" s="30" t="s">
        <v>64</v>
      </c>
      <c r="B364" t="s">
        <v>44</v>
      </c>
      <c r="C364" s="2">
        <v>234411088.01094651</v>
      </c>
      <c r="D364" t="s">
        <v>44</v>
      </c>
      <c r="E364" t="s">
        <v>65</v>
      </c>
      <c r="F364" t="s">
        <v>43</v>
      </c>
      <c r="G364" t="s">
        <v>138</v>
      </c>
      <c r="H364" s="25">
        <f>_xlfn.IFS(F364="STAR Kids",INDEX('ATLIS Percentages'!D:D,MATCH($G:$G&amp;" "&amp;$E:$E,'ATLIS Percentages'!$A:$A,0)),
F364="STAR+PLUS",INDEX('ATLIS Percentages'!E:E,MATCH($G:$G&amp;" "&amp;$E:$E,'ATLIS Percentages'!$A:$A,0)),
F364="STAR",INDEX('ATLIS Percentages'!F:F,MATCH($G:$G&amp;" "&amp;$E:$E,'ATLIS Percentages'!$A:$A,0)))</f>
        <v>1.9145672478634797E-4</v>
      </c>
      <c r="I364" s="34">
        <f t="shared" si="10"/>
        <v>44879.58</v>
      </c>
      <c r="J364" s="48">
        <f t="shared" si="11"/>
        <v>19383.13</v>
      </c>
    </row>
    <row r="365" spans="1:10">
      <c r="A365" s="30">
        <v>72</v>
      </c>
      <c r="B365" t="s">
        <v>66</v>
      </c>
      <c r="C365" s="2">
        <v>565038535.53860629</v>
      </c>
      <c r="D365" t="s">
        <v>66</v>
      </c>
      <c r="E365" t="s">
        <v>14</v>
      </c>
      <c r="F365" t="s">
        <v>38</v>
      </c>
      <c r="G365" t="s">
        <v>138</v>
      </c>
      <c r="H365" s="25">
        <f>_xlfn.IFS(F365="STAR Kids",INDEX('ATLIS Percentages'!D:D,MATCH($G:$G&amp;" "&amp;$E:$E,'ATLIS Percentages'!$A:$A,0)),
F365="STAR+PLUS",INDEX('ATLIS Percentages'!E:E,MATCH($G:$G&amp;" "&amp;$E:$E,'ATLIS Percentages'!$A:$A,0)),
F365="STAR",INDEX('ATLIS Percentages'!F:F,MATCH($G:$G&amp;" "&amp;$E:$E,'ATLIS Percentages'!$A:$A,0)))</f>
        <v>0</v>
      </c>
      <c r="I365" s="34">
        <f t="shared" si="10"/>
        <v>0</v>
      </c>
      <c r="J365" s="48">
        <f t="shared" si="11"/>
        <v>0</v>
      </c>
    </row>
    <row r="366" spans="1:10">
      <c r="A366" s="30" t="s">
        <v>67</v>
      </c>
      <c r="B366" t="s">
        <v>66</v>
      </c>
      <c r="C366" s="2">
        <v>287970493.5997591</v>
      </c>
      <c r="D366" t="s">
        <v>66</v>
      </c>
      <c r="E366" t="s">
        <v>14</v>
      </c>
      <c r="F366" t="s">
        <v>41</v>
      </c>
      <c r="G366" t="s">
        <v>138</v>
      </c>
      <c r="H366" s="25">
        <f>_xlfn.IFS(F366="STAR Kids",INDEX('ATLIS Percentages'!D:D,MATCH($G:$G&amp;" "&amp;$E:$E,'ATLIS Percentages'!$A:$A,0)),
F366="STAR+PLUS",INDEX('ATLIS Percentages'!E:E,MATCH($G:$G&amp;" "&amp;$E:$E,'ATLIS Percentages'!$A:$A,0)),
F366="STAR",INDEX('ATLIS Percentages'!F:F,MATCH($G:$G&amp;" "&amp;$E:$E,'ATLIS Percentages'!$A:$A,0)))</f>
        <v>0</v>
      </c>
      <c r="I366" s="34">
        <f t="shared" si="10"/>
        <v>0</v>
      </c>
      <c r="J366" s="48">
        <f t="shared" si="11"/>
        <v>0</v>
      </c>
    </row>
    <row r="367" spans="1:10">
      <c r="A367" s="30" t="s">
        <v>68</v>
      </c>
      <c r="B367" t="s">
        <v>48</v>
      </c>
      <c r="C367" s="2">
        <v>219748384.20860082</v>
      </c>
      <c r="D367" t="s">
        <v>48</v>
      </c>
      <c r="E367" t="s">
        <v>65</v>
      </c>
      <c r="F367" t="s">
        <v>38</v>
      </c>
      <c r="G367" t="s">
        <v>138</v>
      </c>
      <c r="H367" s="25">
        <f>_xlfn.IFS(F367="STAR Kids",INDEX('ATLIS Percentages'!D:D,MATCH($G:$G&amp;" "&amp;$E:$E,'ATLIS Percentages'!$A:$A,0)),
F367="STAR+PLUS",INDEX('ATLIS Percentages'!E:E,MATCH($G:$G&amp;" "&amp;$E:$E,'ATLIS Percentages'!$A:$A,0)),
F367="STAR",INDEX('ATLIS Percentages'!F:F,MATCH($G:$G&amp;" "&amp;$E:$E,'ATLIS Percentages'!$A:$A,0)))</f>
        <v>0</v>
      </c>
      <c r="I367" s="34">
        <f t="shared" si="10"/>
        <v>0</v>
      </c>
      <c r="J367" s="48">
        <f t="shared" si="11"/>
        <v>0</v>
      </c>
    </row>
    <row r="368" spans="1:10">
      <c r="A368" s="30" t="s">
        <v>69</v>
      </c>
      <c r="B368" t="s">
        <v>48</v>
      </c>
      <c r="C368" s="2">
        <v>699614060.00816584</v>
      </c>
      <c r="D368" t="s">
        <v>48</v>
      </c>
      <c r="E368" t="s">
        <v>14</v>
      </c>
      <c r="F368" t="s">
        <v>43</v>
      </c>
      <c r="G368" t="s">
        <v>138</v>
      </c>
      <c r="H368" s="25">
        <f>_xlfn.IFS(F368="STAR Kids",INDEX('ATLIS Percentages'!D:D,MATCH($G:$G&amp;" "&amp;$E:$E,'ATLIS Percentages'!$A:$A,0)),
F368="STAR+PLUS",INDEX('ATLIS Percentages'!E:E,MATCH($G:$G&amp;" "&amp;$E:$E,'ATLIS Percentages'!$A:$A,0)),
F368="STAR",INDEX('ATLIS Percentages'!F:F,MATCH($G:$G&amp;" "&amp;$E:$E,'ATLIS Percentages'!$A:$A,0)))</f>
        <v>1.9145672478634797E-4</v>
      </c>
      <c r="I368" s="34">
        <f t="shared" si="10"/>
        <v>133945.82</v>
      </c>
      <c r="J368" s="48">
        <f t="shared" si="11"/>
        <v>57850.13</v>
      </c>
    </row>
    <row r="369" spans="1:10">
      <c r="A369" s="30" t="s">
        <v>70</v>
      </c>
      <c r="B369" t="s">
        <v>48</v>
      </c>
      <c r="C369" s="2">
        <v>112918459.64081107</v>
      </c>
      <c r="D369" t="s">
        <v>48</v>
      </c>
      <c r="E369" t="s">
        <v>14</v>
      </c>
      <c r="F369" t="s">
        <v>41</v>
      </c>
      <c r="G369" t="s">
        <v>138</v>
      </c>
      <c r="H369" s="25">
        <f>_xlfn.IFS(F369="STAR Kids",INDEX('ATLIS Percentages'!D:D,MATCH($G:$G&amp;" "&amp;$E:$E,'ATLIS Percentages'!$A:$A,0)),
F369="STAR+PLUS",INDEX('ATLIS Percentages'!E:E,MATCH($G:$G&amp;" "&amp;$E:$E,'ATLIS Percentages'!$A:$A,0)),
F369="STAR",INDEX('ATLIS Percentages'!F:F,MATCH($G:$G&amp;" "&amp;$E:$E,'ATLIS Percentages'!$A:$A,0)))</f>
        <v>0</v>
      </c>
      <c r="I369" s="34">
        <f t="shared" si="10"/>
        <v>0</v>
      </c>
      <c r="J369" s="48">
        <f t="shared" si="11"/>
        <v>0</v>
      </c>
    </row>
    <row r="370" spans="1:10">
      <c r="A370" s="30">
        <v>71</v>
      </c>
      <c r="B370" t="s">
        <v>49</v>
      </c>
      <c r="C370" s="2">
        <v>108907873.9828074</v>
      </c>
      <c r="D370" t="s">
        <v>49</v>
      </c>
      <c r="E370" t="s">
        <v>14</v>
      </c>
      <c r="F370" t="s">
        <v>38</v>
      </c>
      <c r="G370" t="s">
        <v>138</v>
      </c>
      <c r="H370" s="25">
        <f>_xlfn.IFS(F370="STAR Kids",INDEX('ATLIS Percentages'!D:D,MATCH($G:$G&amp;" "&amp;$E:$E,'ATLIS Percentages'!$A:$A,0)),
F370="STAR+PLUS",INDEX('ATLIS Percentages'!E:E,MATCH($G:$G&amp;" "&amp;$E:$E,'ATLIS Percentages'!$A:$A,0)),
F370="STAR",INDEX('ATLIS Percentages'!F:F,MATCH($G:$G&amp;" "&amp;$E:$E,'ATLIS Percentages'!$A:$A,0)))</f>
        <v>0</v>
      </c>
      <c r="I370" s="34">
        <f t="shared" si="10"/>
        <v>0</v>
      </c>
      <c r="J370" s="48">
        <f t="shared" si="11"/>
        <v>0</v>
      </c>
    </row>
    <row r="371" spans="1:10">
      <c r="A371" s="30" t="s">
        <v>71</v>
      </c>
      <c r="B371" t="s">
        <v>49</v>
      </c>
      <c r="C371" s="2">
        <v>0</v>
      </c>
      <c r="D371" t="s">
        <v>49</v>
      </c>
      <c r="E371" t="s">
        <v>14</v>
      </c>
      <c r="F371" t="s">
        <v>43</v>
      </c>
      <c r="G371" t="s">
        <v>138</v>
      </c>
      <c r="H371" s="25">
        <f>_xlfn.IFS(F371="STAR Kids",INDEX('ATLIS Percentages'!D:D,MATCH($G:$G&amp;" "&amp;$E:$E,'ATLIS Percentages'!$A:$A,0)),
F371="STAR+PLUS",INDEX('ATLIS Percentages'!E:E,MATCH($G:$G&amp;" "&amp;$E:$E,'ATLIS Percentages'!$A:$A,0)),
F371="STAR",INDEX('ATLIS Percentages'!F:F,MATCH($G:$G&amp;" "&amp;$E:$E,'ATLIS Percentages'!$A:$A,0)))</f>
        <v>1.9145672478634797E-4</v>
      </c>
      <c r="I371" s="34">
        <f t="shared" si="10"/>
        <v>0</v>
      </c>
      <c r="J371" s="48">
        <f t="shared" si="11"/>
        <v>0</v>
      </c>
    </row>
    <row r="372" spans="1:10">
      <c r="A372" s="30" t="s">
        <v>72</v>
      </c>
      <c r="B372" t="s">
        <v>49</v>
      </c>
      <c r="C372" s="2">
        <v>58676563.228098676</v>
      </c>
      <c r="D372" t="s">
        <v>49</v>
      </c>
      <c r="E372" t="s">
        <v>14</v>
      </c>
      <c r="F372" t="s">
        <v>41</v>
      </c>
      <c r="G372" t="s">
        <v>138</v>
      </c>
      <c r="H372" s="25">
        <f>_xlfn.IFS(F372="STAR Kids",INDEX('ATLIS Percentages'!D:D,MATCH($G:$G&amp;" "&amp;$E:$E,'ATLIS Percentages'!$A:$A,0)),
F372="STAR+PLUS",INDEX('ATLIS Percentages'!E:E,MATCH($G:$G&amp;" "&amp;$E:$E,'ATLIS Percentages'!$A:$A,0)),
F372="STAR",INDEX('ATLIS Percentages'!F:F,MATCH($G:$G&amp;" "&amp;$E:$E,'ATLIS Percentages'!$A:$A,0)))</f>
        <v>0</v>
      </c>
      <c r="I372" s="34">
        <f t="shared" si="10"/>
        <v>0</v>
      </c>
      <c r="J372" s="48">
        <f t="shared" si="11"/>
        <v>0</v>
      </c>
    </row>
    <row r="373" spans="1:10">
      <c r="A373" s="30" t="s">
        <v>73</v>
      </c>
      <c r="B373" t="s">
        <v>74</v>
      </c>
      <c r="C373" s="2">
        <v>195738683.27545452</v>
      </c>
      <c r="D373" t="s">
        <v>74</v>
      </c>
      <c r="E373" t="s">
        <v>15</v>
      </c>
      <c r="F373" t="s">
        <v>38</v>
      </c>
      <c r="G373" t="s">
        <v>138</v>
      </c>
      <c r="H373" s="25">
        <f>_xlfn.IFS(F373="STAR Kids",INDEX('ATLIS Percentages'!D:D,MATCH($G:$G&amp;" "&amp;$E:$E,'ATLIS Percentages'!$A:$A,0)),
F373="STAR+PLUS",INDEX('ATLIS Percentages'!E:E,MATCH($G:$G&amp;" "&amp;$E:$E,'ATLIS Percentages'!$A:$A,0)),
F373="STAR",INDEX('ATLIS Percentages'!F:F,MATCH($G:$G&amp;" "&amp;$E:$E,'ATLIS Percentages'!$A:$A,0)))</f>
        <v>0</v>
      </c>
      <c r="I373" s="34">
        <f t="shared" si="10"/>
        <v>0</v>
      </c>
      <c r="J373" s="48">
        <f t="shared" si="11"/>
        <v>0</v>
      </c>
    </row>
    <row r="374" spans="1:10">
      <c r="A374" s="30" t="s">
        <v>75</v>
      </c>
      <c r="B374" t="s">
        <v>74</v>
      </c>
      <c r="C374" s="2">
        <v>67067922.823999077</v>
      </c>
      <c r="D374" t="s">
        <v>74</v>
      </c>
      <c r="E374" t="s">
        <v>15</v>
      </c>
      <c r="F374" t="s">
        <v>41</v>
      </c>
      <c r="G374" t="s">
        <v>138</v>
      </c>
      <c r="H374" s="25">
        <f>_xlfn.IFS(F374="STAR Kids",INDEX('ATLIS Percentages'!D:D,MATCH($G:$G&amp;" "&amp;$E:$E,'ATLIS Percentages'!$A:$A,0)),
F374="STAR+PLUS",INDEX('ATLIS Percentages'!E:E,MATCH($G:$G&amp;" "&amp;$E:$E,'ATLIS Percentages'!$A:$A,0)),
F374="STAR",INDEX('ATLIS Percentages'!F:F,MATCH($G:$G&amp;" "&amp;$E:$E,'ATLIS Percentages'!$A:$A,0)))</f>
        <v>0</v>
      </c>
      <c r="I374" s="34">
        <f t="shared" si="10"/>
        <v>0</v>
      </c>
      <c r="J374" s="48">
        <f t="shared" si="11"/>
        <v>0</v>
      </c>
    </row>
    <row r="375" spans="1:10">
      <c r="A375" s="30" t="s">
        <v>76</v>
      </c>
      <c r="B375" t="s">
        <v>44</v>
      </c>
      <c r="C375" s="2">
        <v>60188202.960852161</v>
      </c>
      <c r="D375" t="s">
        <v>44</v>
      </c>
      <c r="E375" t="s">
        <v>15</v>
      </c>
      <c r="F375" t="s">
        <v>38</v>
      </c>
      <c r="G375" t="s">
        <v>138</v>
      </c>
      <c r="H375" s="25">
        <f>_xlfn.IFS(F375="STAR Kids",INDEX('ATLIS Percentages'!D:D,MATCH($G:$G&amp;" "&amp;$E:$E,'ATLIS Percentages'!$A:$A,0)),
F375="STAR+PLUS",INDEX('ATLIS Percentages'!E:E,MATCH($G:$G&amp;" "&amp;$E:$E,'ATLIS Percentages'!$A:$A,0)),
F375="STAR",INDEX('ATLIS Percentages'!F:F,MATCH($G:$G&amp;" "&amp;$E:$E,'ATLIS Percentages'!$A:$A,0)))</f>
        <v>0</v>
      </c>
      <c r="I375" s="34">
        <f t="shared" si="10"/>
        <v>0</v>
      </c>
      <c r="J375" s="48">
        <f t="shared" si="11"/>
        <v>0</v>
      </c>
    </row>
    <row r="376" spans="1:10">
      <c r="A376" s="30" t="s">
        <v>77</v>
      </c>
      <c r="B376" t="s">
        <v>44</v>
      </c>
      <c r="C376" s="2">
        <v>370904938.38358426</v>
      </c>
      <c r="D376" t="s">
        <v>44</v>
      </c>
      <c r="E376" t="s">
        <v>15</v>
      </c>
      <c r="F376" t="s">
        <v>43</v>
      </c>
      <c r="G376" t="s">
        <v>138</v>
      </c>
      <c r="H376" s="25">
        <f>_xlfn.IFS(F376="STAR Kids",INDEX('ATLIS Percentages'!D:D,MATCH($G:$G&amp;" "&amp;$E:$E,'ATLIS Percentages'!$A:$A,0)),
F376="STAR+PLUS",INDEX('ATLIS Percentages'!E:E,MATCH($G:$G&amp;" "&amp;$E:$E,'ATLIS Percentages'!$A:$A,0)),
F376="STAR",INDEX('ATLIS Percentages'!F:F,MATCH($G:$G&amp;" "&amp;$E:$E,'ATLIS Percentages'!$A:$A,0)))</f>
        <v>0</v>
      </c>
      <c r="I376" s="34">
        <f t="shared" si="10"/>
        <v>0</v>
      </c>
      <c r="J376" s="48">
        <f t="shared" si="11"/>
        <v>0</v>
      </c>
    </row>
    <row r="377" spans="1:10">
      <c r="A377" s="30" t="s">
        <v>78</v>
      </c>
      <c r="B377" t="s">
        <v>45</v>
      </c>
      <c r="C377" s="2">
        <v>258174022.02956432</v>
      </c>
      <c r="D377" t="s">
        <v>45</v>
      </c>
      <c r="E377" t="s">
        <v>15</v>
      </c>
      <c r="F377" t="s">
        <v>38</v>
      </c>
      <c r="G377" t="s">
        <v>138</v>
      </c>
      <c r="H377" s="25">
        <f>_xlfn.IFS(F377="STAR Kids",INDEX('ATLIS Percentages'!D:D,MATCH($G:$G&amp;" "&amp;$E:$E,'ATLIS Percentages'!$A:$A,0)),
F377="STAR+PLUS",INDEX('ATLIS Percentages'!E:E,MATCH($G:$G&amp;" "&amp;$E:$E,'ATLIS Percentages'!$A:$A,0)),
F377="STAR",INDEX('ATLIS Percentages'!F:F,MATCH($G:$G&amp;" "&amp;$E:$E,'ATLIS Percentages'!$A:$A,0)))</f>
        <v>0</v>
      </c>
      <c r="I377" s="34">
        <f t="shared" si="10"/>
        <v>0</v>
      </c>
      <c r="J377" s="48">
        <f t="shared" si="11"/>
        <v>0</v>
      </c>
    </row>
    <row r="378" spans="1:10">
      <c r="A378" s="30" t="s">
        <v>79</v>
      </c>
      <c r="B378" t="s">
        <v>45</v>
      </c>
      <c r="C378" s="2">
        <v>495822746.04176861</v>
      </c>
      <c r="D378" t="s">
        <v>45</v>
      </c>
      <c r="E378" t="s">
        <v>15</v>
      </c>
      <c r="F378" t="s">
        <v>43</v>
      </c>
      <c r="G378" t="s">
        <v>138</v>
      </c>
      <c r="H378" s="25">
        <f>_xlfn.IFS(F378="STAR Kids",INDEX('ATLIS Percentages'!D:D,MATCH($G:$G&amp;" "&amp;$E:$E,'ATLIS Percentages'!$A:$A,0)),
F378="STAR+PLUS",INDEX('ATLIS Percentages'!E:E,MATCH($G:$G&amp;" "&amp;$E:$E,'ATLIS Percentages'!$A:$A,0)),
F378="STAR",INDEX('ATLIS Percentages'!F:F,MATCH($G:$G&amp;" "&amp;$E:$E,'ATLIS Percentages'!$A:$A,0)))</f>
        <v>0</v>
      </c>
      <c r="I378" s="34">
        <f t="shared" si="10"/>
        <v>0</v>
      </c>
      <c r="J378" s="48">
        <f t="shared" si="11"/>
        <v>0</v>
      </c>
    </row>
    <row r="379" spans="1:10">
      <c r="A379" s="30" t="s">
        <v>80</v>
      </c>
      <c r="B379" t="s">
        <v>45</v>
      </c>
      <c r="C379" s="2">
        <v>126262473.03774117</v>
      </c>
      <c r="D379" t="s">
        <v>45</v>
      </c>
      <c r="E379" t="s">
        <v>15</v>
      </c>
      <c r="F379" t="s">
        <v>41</v>
      </c>
      <c r="G379" t="s">
        <v>138</v>
      </c>
      <c r="H379" s="25">
        <f>_xlfn.IFS(F379="STAR Kids",INDEX('ATLIS Percentages'!D:D,MATCH($G:$G&amp;" "&amp;$E:$E,'ATLIS Percentages'!$A:$A,0)),
F379="STAR+PLUS",INDEX('ATLIS Percentages'!E:E,MATCH($G:$G&amp;" "&amp;$E:$E,'ATLIS Percentages'!$A:$A,0)),
F379="STAR",INDEX('ATLIS Percentages'!F:F,MATCH($G:$G&amp;" "&amp;$E:$E,'ATLIS Percentages'!$A:$A,0)))</f>
        <v>0</v>
      </c>
      <c r="I379" s="34">
        <f t="shared" si="10"/>
        <v>0</v>
      </c>
      <c r="J379" s="48">
        <f t="shared" si="11"/>
        <v>0</v>
      </c>
    </row>
    <row r="380" spans="1:10">
      <c r="A380" s="30" t="s">
        <v>81</v>
      </c>
      <c r="B380" t="s">
        <v>48</v>
      </c>
      <c r="C380" s="2">
        <v>70292661.134165034</v>
      </c>
      <c r="D380" t="s">
        <v>48</v>
      </c>
      <c r="E380" t="s">
        <v>15</v>
      </c>
      <c r="F380" t="s">
        <v>38</v>
      </c>
      <c r="G380" t="s">
        <v>138</v>
      </c>
      <c r="H380" s="25">
        <f>_xlfn.IFS(F380="STAR Kids",INDEX('ATLIS Percentages'!D:D,MATCH($G:$G&amp;" "&amp;$E:$E,'ATLIS Percentages'!$A:$A,0)),
F380="STAR+PLUS",INDEX('ATLIS Percentages'!E:E,MATCH($G:$G&amp;" "&amp;$E:$E,'ATLIS Percentages'!$A:$A,0)),
F380="STAR",INDEX('ATLIS Percentages'!F:F,MATCH($G:$G&amp;" "&amp;$E:$E,'ATLIS Percentages'!$A:$A,0)))</f>
        <v>0</v>
      </c>
      <c r="I380" s="34">
        <f t="shared" si="10"/>
        <v>0</v>
      </c>
      <c r="J380" s="48">
        <f t="shared" si="11"/>
        <v>0</v>
      </c>
    </row>
    <row r="381" spans="1:10">
      <c r="A381" s="30" t="s">
        <v>82</v>
      </c>
      <c r="B381" t="s">
        <v>48</v>
      </c>
      <c r="C381" s="2">
        <v>48732335.424224176</v>
      </c>
      <c r="D381" t="s">
        <v>48</v>
      </c>
      <c r="E381" t="s">
        <v>15</v>
      </c>
      <c r="F381" t="s">
        <v>41</v>
      </c>
      <c r="G381" t="s">
        <v>138</v>
      </c>
      <c r="H381" s="25">
        <f>_xlfn.IFS(F381="STAR Kids",INDEX('ATLIS Percentages'!D:D,MATCH($G:$G&amp;" "&amp;$E:$E,'ATLIS Percentages'!$A:$A,0)),
F381="STAR+PLUS",INDEX('ATLIS Percentages'!E:E,MATCH($G:$G&amp;" "&amp;$E:$E,'ATLIS Percentages'!$A:$A,0)),
F381="STAR",INDEX('ATLIS Percentages'!F:F,MATCH($G:$G&amp;" "&amp;$E:$E,'ATLIS Percentages'!$A:$A,0)))</f>
        <v>0</v>
      </c>
      <c r="I381" s="34">
        <f t="shared" si="10"/>
        <v>0</v>
      </c>
      <c r="J381" s="48">
        <f t="shared" si="11"/>
        <v>0</v>
      </c>
    </row>
    <row r="382" spans="1:10">
      <c r="A382" s="30" t="s">
        <v>83</v>
      </c>
      <c r="B382" t="s">
        <v>48</v>
      </c>
      <c r="C382" s="2">
        <v>16104379.646573782</v>
      </c>
      <c r="D382" t="s">
        <v>48</v>
      </c>
      <c r="E382" t="s">
        <v>15</v>
      </c>
      <c r="F382" t="s">
        <v>43</v>
      </c>
      <c r="G382" t="s">
        <v>138</v>
      </c>
      <c r="H382" s="25">
        <f>_xlfn.IFS(F382="STAR Kids",INDEX('ATLIS Percentages'!D:D,MATCH($G:$G&amp;" "&amp;$E:$E,'ATLIS Percentages'!$A:$A,0)),
F382="STAR+PLUS",INDEX('ATLIS Percentages'!E:E,MATCH($G:$G&amp;" "&amp;$E:$E,'ATLIS Percentages'!$A:$A,0)),
F382="STAR",INDEX('ATLIS Percentages'!F:F,MATCH($G:$G&amp;" "&amp;$E:$E,'ATLIS Percentages'!$A:$A,0)))</f>
        <v>0</v>
      </c>
      <c r="I382" s="34">
        <f t="shared" si="10"/>
        <v>0</v>
      </c>
      <c r="J382" s="48">
        <f t="shared" si="11"/>
        <v>0</v>
      </c>
    </row>
    <row r="383" spans="1:10">
      <c r="A383" s="30" t="s">
        <v>84</v>
      </c>
      <c r="B383" t="s">
        <v>66</v>
      </c>
      <c r="C383" s="2">
        <v>31700974.270557612</v>
      </c>
      <c r="D383" t="s">
        <v>66</v>
      </c>
      <c r="E383" t="s">
        <v>16</v>
      </c>
      <c r="F383" t="s">
        <v>41</v>
      </c>
      <c r="G383" t="s">
        <v>138</v>
      </c>
      <c r="H383" s="25">
        <f>_xlfn.IFS(F383="STAR Kids",INDEX('ATLIS Percentages'!D:D,MATCH($G:$G&amp;" "&amp;$E:$E,'ATLIS Percentages'!$A:$A,0)),
F383="STAR+PLUS",INDEX('ATLIS Percentages'!E:E,MATCH($G:$G&amp;" "&amp;$E:$E,'ATLIS Percentages'!$A:$A,0)),
F383="STAR",INDEX('ATLIS Percentages'!F:F,MATCH($G:$G&amp;" "&amp;$E:$E,'ATLIS Percentages'!$A:$A,0)))</f>
        <v>0</v>
      </c>
      <c r="I383" s="34">
        <f t="shared" si="10"/>
        <v>0</v>
      </c>
      <c r="J383" s="48">
        <f t="shared" si="11"/>
        <v>0</v>
      </c>
    </row>
    <row r="384" spans="1:10">
      <c r="A384" s="30" t="s">
        <v>85</v>
      </c>
      <c r="B384" t="s">
        <v>48</v>
      </c>
      <c r="C384" s="2">
        <v>0</v>
      </c>
      <c r="D384" t="s">
        <v>48</v>
      </c>
      <c r="E384" t="s">
        <v>16</v>
      </c>
      <c r="F384" t="s">
        <v>43</v>
      </c>
      <c r="G384" t="s">
        <v>138</v>
      </c>
      <c r="H384" s="25">
        <f>_xlfn.IFS(F384="STAR Kids",INDEX('ATLIS Percentages'!D:D,MATCH($G:$G&amp;" "&amp;$E:$E,'ATLIS Percentages'!$A:$A,0)),
F384="STAR+PLUS",INDEX('ATLIS Percentages'!E:E,MATCH($G:$G&amp;" "&amp;$E:$E,'ATLIS Percentages'!$A:$A,0)),
F384="STAR",INDEX('ATLIS Percentages'!F:F,MATCH($G:$G&amp;" "&amp;$E:$E,'ATLIS Percentages'!$A:$A,0)))</f>
        <v>0</v>
      </c>
      <c r="I384" s="34">
        <f t="shared" si="10"/>
        <v>0</v>
      </c>
      <c r="J384" s="48">
        <f t="shared" si="11"/>
        <v>0</v>
      </c>
    </row>
    <row r="385" spans="1:10">
      <c r="A385" s="30" t="s">
        <v>86</v>
      </c>
      <c r="B385" t="s">
        <v>48</v>
      </c>
      <c r="C385" s="2">
        <v>18132133.832019776</v>
      </c>
      <c r="D385" t="s">
        <v>48</v>
      </c>
      <c r="E385" t="s">
        <v>16</v>
      </c>
      <c r="F385" t="s">
        <v>41</v>
      </c>
      <c r="G385" t="s">
        <v>138</v>
      </c>
      <c r="H385" s="25">
        <f>_xlfn.IFS(F385="STAR Kids",INDEX('ATLIS Percentages'!D:D,MATCH($G:$G&amp;" "&amp;$E:$E,'ATLIS Percentages'!$A:$A,0)),
F385="STAR+PLUS",INDEX('ATLIS Percentages'!E:E,MATCH($G:$G&amp;" "&amp;$E:$E,'ATLIS Percentages'!$A:$A,0)),
F385="STAR",INDEX('ATLIS Percentages'!F:F,MATCH($G:$G&amp;" "&amp;$E:$E,'ATLIS Percentages'!$A:$A,0)))</f>
        <v>0</v>
      </c>
      <c r="I385" s="34">
        <f t="shared" si="10"/>
        <v>0</v>
      </c>
      <c r="J385" s="48">
        <f t="shared" si="11"/>
        <v>0</v>
      </c>
    </row>
    <row r="386" spans="1:10">
      <c r="A386" s="30" t="s">
        <v>87</v>
      </c>
      <c r="B386" t="s">
        <v>61</v>
      </c>
      <c r="C386" s="2">
        <v>32911726.805376306</v>
      </c>
      <c r="D386" t="s">
        <v>61</v>
      </c>
      <c r="E386" t="s">
        <v>16</v>
      </c>
      <c r="F386" t="s">
        <v>38</v>
      </c>
      <c r="G386" t="s">
        <v>138</v>
      </c>
      <c r="H386" s="25">
        <f>_xlfn.IFS(F386="STAR Kids",INDEX('ATLIS Percentages'!D:D,MATCH($G:$G&amp;" "&amp;$E:$E,'ATLIS Percentages'!$A:$A,0)),
F386="STAR+PLUS",INDEX('ATLIS Percentages'!E:E,MATCH($G:$G&amp;" "&amp;$E:$E,'ATLIS Percentages'!$A:$A,0)),
F386="STAR",INDEX('ATLIS Percentages'!F:F,MATCH($G:$G&amp;" "&amp;$E:$E,'ATLIS Percentages'!$A:$A,0)))</f>
        <v>0</v>
      </c>
      <c r="I386" s="34">
        <f t="shared" si="10"/>
        <v>0</v>
      </c>
      <c r="J386" s="48">
        <f t="shared" si="11"/>
        <v>0</v>
      </c>
    </row>
    <row r="387" spans="1:10">
      <c r="A387" s="30" t="s">
        <v>88</v>
      </c>
      <c r="B387" t="s">
        <v>44</v>
      </c>
      <c r="C387" s="2">
        <v>6528061.4547503106</v>
      </c>
      <c r="D387" t="s">
        <v>44</v>
      </c>
      <c r="E387" t="s">
        <v>16</v>
      </c>
      <c r="F387" t="s">
        <v>38</v>
      </c>
      <c r="G387" t="s">
        <v>138</v>
      </c>
      <c r="H387" s="25">
        <f>_xlfn.IFS(F387="STAR Kids",INDEX('ATLIS Percentages'!D:D,MATCH($G:$G&amp;" "&amp;$E:$E,'ATLIS Percentages'!$A:$A,0)),
F387="STAR+PLUS",INDEX('ATLIS Percentages'!E:E,MATCH($G:$G&amp;" "&amp;$E:$E,'ATLIS Percentages'!$A:$A,0)),
F387="STAR",INDEX('ATLIS Percentages'!F:F,MATCH($G:$G&amp;" "&amp;$E:$E,'ATLIS Percentages'!$A:$A,0)))</f>
        <v>0</v>
      </c>
      <c r="I387" s="34">
        <f t="shared" si="10"/>
        <v>0</v>
      </c>
      <c r="J387" s="48">
        <f t="shared" si="11"/>
        <v>0</v>
      </c>
    </row>
    <row r="388" spans="1:10">
      <c r="A388" s="30" t="s">
        <v>89</v>
      </c>
      <c r="B388" t="s">
        <v>44</v>
      </c>
      <c r="C388" s="2">
        <v>85833470.857238904</v>
      </c>
      <c r="D388" t="s">
        <v>44</v>
      </c>
      <c r="E388" t="s">
        <v>16</v>
      </c>
      <c r="F388" t="s">
        <v>43</v>
      </c>
      <c r="G388" t="s">
        <v>138</v>
      </c>
      <c r="H388" s="25">
        <f>_xlfn.IFS(F388="STAR Kids",INDEX('ATLIS Percentages'!D:D,MATCH($G:$G&amp;" "&amp;$E:$E,'ATLIS Percentages'!$A:$A,0)),
F388="STAR+PLUS",INDEX('ATLIS Percentages'!E:E,MATCH($G:$G&amp;" "&amp;$E:$E,'ATLIS Percentages'!$A:$A,0)),
F388="STAR",INDEX('ATLIS Percentages'!F:F,MATCH($G:$G&amp;" "&amp;$E:$E,'ATLIS Percentages'!$A:$A,0)))</f>
        <v>0</v>
      </c>
      <c r="I388" s="34">
        <f t="shared" si="10"/>
        <v>0</v>
      </c>
      <c r="J388" s="48">
        <f t="shared" si="11"/>
        <v>0</v>
      </c>
    </row>
    <row r="389" spans="1:10">
      <c r="A389" s="30" t="s">
        <v>90</v>
      </c>
      <c r="B389" t="s">
        <v>66</v>
      </c>
      <c r="C389" s="2">
        <v>61141548.109293379</v>
      </c>
      <c r="D389" t="s">
        <v>66</v>
      </c>
      <c r="E389" t="s">
        <v>16</v>
      </c>
      <c r="F389" t="s">
        <v>38</v>
      </c>
      <c r="G389" t="s">
        <v>138</v>
      </c>
      <c r="H389" s="25">
        <f>_xlfn.IFS(F389="STAR Kids",INDEX('ATLIS Percentages'!D:D,MATCH($G:$G&amp;" "&amp;$E:$E,'ATLIS Percentages'!$A:$A,0)),
F389="STAR+PLUS",INDEX('ATLIS Percentages'!E:E,MATCH($G:$G&amp;" "&amp;$E:$E,'ATLIS Percentages'!$A:$A,0)),
F389="STAR",INDEX('ATLIS Percentages'!F:F,MATCH($G:$G&amp;" "&amp;$E:$E,'ATLIS Percentages'!$A:$A,0)))</f>
        <v>0</v>
      </c>
      <c r="I389" s="34">
        <f t="shared" ref="I389:I443" si="12">ROUND(C389*H389,2)</f>
        <v>0</v>
      </c>
      <c r="J389" s="48">
        <f t="shared" ref="J389:J443" si="13">ROUND(I389*$J$1*1.08,2)</f>
        <v>0</v>
      </c>
    </row>
    <row r="390" spans="1:10">
      <c r="A390" s="30" t="s">
        <v>91</v>
      </c>
      <c r="B390" t="s">
        <v>48</v>
      </c>
      <c r="C390" s="2">
        <v>37994638.417682275</v>
      </c>
      <c r="D390" t="s">
        <v>48</v>
      </c>
      <c r="E390" t="s">
        <v>16</v>
      </c>
      <c r="F390" t="s">
        <v>38</v>
      </c>
      <c r="G390" t="s">
        <v>138</v>
      </c>
      <c r="H390" s="25">
        <f>_xlfn.IFS(F390="STAR Kids",INDEX('ATLIS Percentages'!D:D,MATCH($G:$G&amp;" "&amp;$E:$E,'ATLIS Percentages'!$A:$A,0)),
F390="STAR+PLUS",INDEX('ATLIS Percentages'!E:E,MATCH($G:$G&amp;" "&amp;$E:$E,'ATLIS Percentages'!$A:$A,0)),
F390="STAR",INDEX('ATLIS Percentages'!F:F,MATCH($G:$G&amp;" "&amp;$E:$E,'ATLIS Percentages'!$A:$A,0)))</f>
        <v>0</v>
      </c>
      <c r="I390" s="34">
        <f t="shared" si="12"/>
        <v>0</v>
      </c>
      <c r="J390" s="48">
        <f t="shared" si="13"/>
        <v>0</v>
      </c>
    </row>
    <row r="391" spans="1:10">
      <c r="A391" s="30" t="s">
        <v>92</v>
      </c>
      <c r="B391" t="s">
        <v>49</v>
      </c>
      <c r="C391" s="2">
        <v>12393665.224928588</v>
      </c>
      <c r="D391" t="s">
        <v>49</v>
      </c>
      <c r="E391" t="s">
        <v>16</v>
      </c>
      <c r="F391" t="s">
        <v>38</v>
      </c>
      <c r="G391" t="s">
        <v>138</v>
      </c>
      <c r="H391" s="25">
        <f>_xlfn.IFS(F391="STAR Kids",INDEX('ATLIS Percentages'!D:D,MATCH($G:$G&amp;" "&amp;$E:$E,'ATLIS Percentages'!$A:$A,0)),
F391="STAR+PLUS",INDEX('ATLIS Percentages'!E:E,MATCH($G:$G&amp;" "&amp;$E:$E,'ATLIS Percentages'!$A:$A,0)),
F391="STAR",INDEX('ATLIS Percentages'!F:F,MATCH($G:$G&amp;" "&amp;$E:$E,'ATLIS Percentages'!$A:$A,0)))</f>
        <v>0</v>
      </c>
      <c r="I391" s="34">
        <f t="shared" si="12"/>
        <v>0</v>
      </c>
      <c r="J391" s="48">
        <f t="shared" si="13"/>
        <v>0</v>
      </c>
    </row>
    <row r="392" spans="1:10">
      <c r="A392" s="30" t="s">
        <v>93</v>
      </c>
      <c r="B392" t="s">
        <v>49</v>
      </c>
      <c r="C392" s="2">
        <v>87213744.688603953</v>
      </c>
      <c r="D392" t="s">
        <v>49</v>
      </c>
      <c r="E392" t="s">
        <v>16</v>
      </c>
      <c r="F392" t="s">
        <v>43</v>
      </c>
      <c r="G392" t="s">
        <v>138</v>
      </c>
      <c r="H392" s="25">
        <f>_xlfn.IFS(F392="STAR Kids",INDEX('ATLIS Percentages'!D:D,MATCH($G:$G&amp;" "&amp;$E:$E,'ATLIS Percentages'!$A:$A,0)),
F392="STAR+PLUS",INDEX('ATLIS Percentages'!E:E,MATCH($G:$G&amp;" "&amp;$E:$E,'ATLIS Percentages'!$A:$A,0)),
F392="STAR",INDEX('ATLIS Percentages'!F:F,MATCH($G:$G&amp;" "&amp;$E:$E,'ATLIS Percentages'!$A:$A,0)))</f>
        <v>0</v>
      </c>
      <c r="I392" s="34">
        <f t="shared" si="12"/>
        <v>0</v>
      </c>
      <c r="J392" s="48">
        <f t="shared" si="13"/>
        <v>0</v>
      </c>
    </row>
    <row r="393" spans="1:10">
      <c r="A393" s="30">
        <v>50</v>
      </c>
      <c r="B393" t="s">
        <v>94</v>
      </c>
      <c r="C393" s="2">
        <v>53842468.356058255</v>
      </c>
      <c r="D393" t="s">
        <v>94</v>
      </c>
      <c r="E393" t="s">
        <v>17</v>
      </c>
      <c r="F393" t="s">
        <v>38</v>
      </c>
      <c r="G393" t="s">
        <v>138</v>
      </c>
      <c r="H393" s="25">
        <f>_xlfn.IFS(F393="STAR Kids",INDEX('ATLIS Percentages'!D:D,MATCH($G:$G&amp;" "&amp;$E:$E,'ATLIS Percentages'!$A:$A,0)),
F393="STAR+PLUS",INDEX('ATLIS Percentages'!E:E,MATCH($G:$G&amp;" "&amp;$E:$E,'ATLIS Percentages'!$A:$A,0)),
F393="STAR",INDEX('ATLIS Percentages'!F:F,MATCH($G:$G&amp;" "&amp;$E:$E,'ATLIS Percentages'!$A:$A,0)))</f>
        <v>0</v>
      </c>
      <c r="I393" s="34">
        <f t="shared" si="12"/>
        <v>0</v>
      </c>
      <c r="J393" s="48">
        <f t="shared" si="13"/>
        <v>0</v>
      </c>
    </row>
    <row r="394" spans="1:10">
      <c r="A394" s="30">
        <v>52</v>
      </c>
      <c r="B394" t="s">
        <v>45</v>
      </c>
      <c r="C394" s="2">
        <v>52143172.797881037</v>
      </c>
      <c r="D394" t="s">
        <v>45</v>
      </c>
      <c r="E394" t="s">
        <v>17</v>
      </c>
      <c r="F394" t="s">
        <v>38</v>
      </c>
      <c r="G394" t="s">
        <v>138</v>
      </c>
      <c r="H394" s="25">
        <f>_xlfn.IFS(F394="STAR Kids",INDEX('ATLIS Percentages'!D:D,MATCH($G:$G&amp;" "&amp;$E:$E,'ATLIS Percentages'!$A:$A,0)),
F394="STAR+PLUS",INDEX('ATLIS Percentages'!E:E,MATCH($G:$G&amp;" "&amp;$E:$E,'ATLIS Percentages'!$A:$A,0)),
F394="STAR",INDEX('ATLIS Percentages'!F:F,MATCH($G:$G&amp;" "&amp;$E:$E,'ATLIS Percentages'!$A:$A,0)))</f>
        <v>0</v>
      </c>
      <c r="I394" s="34">
        <f t="shared" si="12"/>
        <v>0</v>
      </c>
      <c r="J394" s="48">
        <f t="shared" si="13"/>
        <v>0</v>
      </c>
    </row>
    <row r="395" spans="1:10">
      <c r="A395" s="30" t="s">
        <v>95</v>
      </c>
      <c r="B395" t="s">
        <v>45</v>
      </c>
      <c r="C395" s="2">
        <v>59928330.565520525</v>
      </c>
      <c r="D395" t="s">
        <v>45</v>
      </c>
      <c r="E395" t="s">
        <v>96</v>
      </c>
      <c r="F395" t="s">
        <v>43</v>
      </c>
      <c r="G395" t="s">
        <v>138</v>
      </c>
      <c r="H395" s="25">
        <f>_xlfn.IFS(F395="STAR Kids",INDEX('ATLIS Percentages'!D:D,MATCH($G:$G&amp;" "&amp;$E:$E,'ATLIS Percentages'!$A:$A,0)),
F395="STAR+PLUS",INDEX('ATLIS Percentages'!E:E,MATCH($G:$G&amp;" "&amp;$E:$E,'ATLIS Percentages'!$A:$A,0)),
F395="STAR",INDEX('ATLIS Percentages'!F:F,MATCH($G:$G&amp;" "&amp;$E:$E,'ATLIS Percentages'!$A:$A,0)))</f>
        <v>0</v>
      </c>
      <c r="I395" s="34">
        <f t="shared" si="12"/>
        <v>0</v>
      </c>
      <c r="J395" s="48">
        <f t="shared" si="13"/>
        <v>0</v>
      </c>
    </row>
    <row r="396" spans="1:10">
      <c r="A396" s="30" t="s">
        <v>97</v>
      </c>
      <c r="B396" t="s">
        <v>45</v>
      </c>
      <c r="C396" s="2">
        <v>20055868.51240075</v>
      </c>
      <c r="D396" t="s">
        <v>45</v>
      </c>
      <c r="E396" t="s">
        <v>17</v>
      </c>
      <c r="F396" t="s">
        <v>41</v>
      </c>
      <c r="G396" t="s">
        <v>138</v>
      </c>
      <c r="H396" s="25">
        <f>_xlfn.IFS(F396="STAR Kids",INDEX('ATLIS Percentages'!D:D,MATCH($G:$G&amp;" "&amp;$E:$E,'ATLIS Percentages'!$A:$A,0)),
F396="STAR+PLUS",INDEX('ATLIS Percentages'!E:E,MATCH($G:$G&amp;" "&amp;$E:$E,'ATLIS Percentages'!$A:$A,0)),
F396="STAR",INDEX('ATLIS Percentages'!F:F,MATCH($G:$G&amp;" "&amp;$E:$E,'ATLIS Percentages'!$A:$A,0)))</f>
        <v>0</v>
      </c>
      <c r="I396" s="34">
        <f t="shared" si="12"/>
        <v>0</v>
      </c>
      <c r="J396" s="48">
        <f t="shared" si="13"/>
        <v>0</v>
      </c>
    </row>
    <row r="397" spans="1:10">
      <c r="A397" s="30">
        <v>53</v>
      </c>
      <c r="B397" t="s">
        <v>49</v>
      </c>
      <c r="C397" s="2">
        <v>12641848.852092097</v>
      </c>
      <c r="D397" t="s">
        <v>49</v>
      </c>
      <c r="E397" t="s">
        <v>96</v>
      </c>
      <c r="F397" t="s">
        <v>38</v>
      </c>
      <c r="G397" t="s">
        <v>138</v>
      </c>
      <c r="H397" s="25">
        <f>_xlfn.IFS(F397="STAR Kids",INDEX('ATLIS Percentages'!D:D,MATCH($G:$G&amp;" "&amp;$E:$E,'ATLIS Percentages'!$A:$A,0)),
F397="STAR+PLUS",INDEX('ATLIS Percentages'!E:E,MATCH($G:$G&amp;" "&amp;$E:$E,'ATLIS Percentages'!$A:$A,0)),
F397="STAR",INDEX('ATLIS Percentages'!F:F,MATCH($G:$G&amp;" "&amp;$E:$E,'ATLIS Percentages'!$A:$A,0)))</f>
        <v>0</v>
      </c>
      <c r="I397" s="34">
        <f t="shared" si="12"/>
        <v>0</v>
      </c>
      <c r="J397" s="48">
        <f t="shared" si="13"/>
        <v>0</v>
      </c>
    </row>
    <row r="398" spans="1:10">
      <c r="A398" s="30" t="s">
        <v>98</v>
      </c>
      <c r="B398" t="s">
        <v>49</v>
      </c>
      <c r="C398" s="2">
        <v>51568463.422407225</v>
      </c>
      <c r="D398" t="s">
        <v>49</v>
      </c>
      <c r="E398" t="s">
        <v>96</v>
      </c>
      <c r="F398" t="s">
        <v>43</v>
      </c>
      <c r="G398" t="s">
        <v>138</v>
      </c>
      <c r="H398" s="25">
        <f>_xlfn.IFS(F398="STAR Kids",INDEX('ATLIS Percentages'!D:D,MATCH($G:$G&amp;" "&amp;$E:$E,'ATLIS Percentages'!$A:$A,0)),
F398="STAR+PLUS",INDEX('ATLIS Percentages'!E:E,MATCH($G:$G&amp;" "&amp;$E:$E,'ATLIS Percentages'!$A:$A,0)),
F398="STAR",INDEX('ATLIS Percentages'!F:F,MATCH($G:$G&amp;" "&amp;$E:$E,'ATLIS Percentages'!$A:$A,0)))</f>
        <v>0</v>
      </c>
      <c r="I398" s="34">
        <f t="shared" si="12"/>
        <v>0</v>
      </c>
      <c r="J398" s="48">
        <f t="shared" si="13"/>
        <v>0</v>
      </c>
    </row>
    <row r="399" spans="1:10">
      <c r="A399" s="30" t="s">
        <v>99</v>
      </c>
      <c r="B399" t="s">
        <v>49</v>
      </c>
      <c r="C399" s="2">
        <v>14611921.573287304</v>
      </c>
      <c r="D399" t="s">
        <v>49</v>
      </c>
      <c r="E399" t="s">
        <v>17</v>
      </c>
      <c r="F399" t="s">
        <v>41</v>
      </c>
      <c r="G399" t="s">
        <v>138</v>
      </c>
      <c r="H399" s="25">
        <f>_xlfn.IFS(F399="STAR Kids",INDEX('ATLIS Percentages'!D:D,MATCH($G:$G&amp;" "&amp;$E:$E,'ATLIS Percentages'!$A:$A,0)),
F399="STAR+PLUS",INDEX('ATLIS Percentages'!E:E,MATCH($G:$G&amp;" "&amp;$E:$E,'ATLIS Percentages'!$A:$A,0)),
F399="STAR",INDEX('ATLIS Percentages'!F:F,MATCH($G:$G&amp;" "&amp;$E:$E,'ATLIS Percentages'!$A:$A,0)))</f>
        <v>0</v>
      </c>
      <c r="I399" s="34">
        <f t="shared" si="12"/>
        <v>0</v>
      </c>
      <c r="J399" s="48">
        <f t="shared" si="13"/>
        <v>0</v>
      </c>
    </row>
    <row r="400" spans="1:10">
      <c r="A400" s="30" t="s">
        <v>100</v>
      </c>
      <c r="B400" t="s">
        <v>101</v>
      </c>
      <c r="C400" s="2">
        <v>50484695.641950414</v>
      </c>
      <c r="D400" t="s">
        <v>101</v>
      </c>
      <c r="E400" t="s">
        <v>18</v>
      </c>
      <c r="F400" t="s">
        <v>41</v>
      </c>
      <c r="G400" t="s">
        <v>138</v>
      </c>
      <c r="H400" s="25">
        <f>_xlfn.IFS(F400="STAR Kids",INDEX('ATLIS Percentages'!D:D,MATCH($G:$G&amp;" "&amp;$E:$E,'ATLIS Percentages'!$A:$A,0)),
F400="STAR+PLUS",INDEX('ATLIS Percentages'!E:E,MATCH($G:$G&amp;" "&amp;$E:$E,'ATLIS Percentages'!$A:$A,0)),
F400="STAR",INDEX('ATLIS Percentages'!F:F,MATCH($G:$G&amp;" "&amp;$E:$E,'ATLIS Percentages'!$A:$A,0)))</f>
        <v>0</v>
      </c>
      <c r="I400" s="34">
        <f t="shared" si="12"/>
        <v>0</v>
      </c>
      <c r="J400" s="48">
        <f t="shared" si="13"/>
        <v>0</v>
      </c>
    </row>
    <row r="401" spans="1:10">
      <c r="A401" s="30" t="s">
        <v>102</v>
      </c>
      <c r="B401" t="s">
        <v>103</v>
      </c>
      <c r="C401" s="2">
        <v>66005747.354986683</v>
      </c>
      <c r="D401" t="s">
        <v>103</v>
      </c>
      <c r="E401" t="s">
        <v>18</v>
      </c>
      <c r="F401" t="s">
        <v>38</v>
      </c>
      <c r="G401" t="s">
        <v>138</v>
      </c>
      <c r="H401" s="25">
        <f>_xlfn.IFS(F401="STAR Kids",INDEX('ATLIS Percentages'!D:D,MATCH($G:$G&amp;" "&amp;$E:$E,'ATLIS Percentages'!$A:$A,0)),
F401="STAR+PLUS",INDEX('ATLIS Percentages'!E:E,MATCH($G:$G&amp;" "&amp;$E:$E,'ATLIS Percentages'!$A:$A,0)),
F401="STAR",INDEX('ATLIS Percentages'!F:F,MATCH($G:$G&amp;" "&amp;$E:$E,'ATLIS Percentages'!$A:$A,0)))</f>
        <v>0</v>
      </c>
      <c r="I401" s="34">
        <f t="shared" si="12"/>
        <v>0</v>
      </c>
      <c r="J401" s="48">
        <f t="shared" si="13"/>
        <v>0</v>
      </c>
    </row>
    <row r="402" spans="1:10">
      <c r="A402" s="30" t="s">
        <v>104</v>
      </c>
      <c r="B402" t="s">
        <v>45</v>
      </c>
      <c r="C402" s="2">
        <v>120626586.61209421</v>
      </c>
      <c r="D402" t="s">
        <v>45</v>
      </c>
      <c r="E402" t="s">
        <v>18</v>
      </c>
      <c r="F402" t="s">
        <v>38</v>
      </c>
      <c r="G402" t="s">
        <v>138</v>
      </c>
      <c r="H402" s="25">
        <f>_xlfn.IFS(F402="STAR Kids",INDEX('ATLIS Percentages'!D:D,MATCH($G:$G&amp;" "&amp;$E:$E,'ATLIS Percentages'!$A:$A,0)),
F402="STAR+PLUS",INDEX('ATLIS Percentages'!E:E,MATCH($G:$G&amp;" "&amp;$E:$E,'ATLIS Percentages'!$A:$A,0)),
F402="STAR",INDEX('ATLIS Percentages'!F:F,MATCH($G:$G&amp;" "&amp;$E:$E,'ATLIS Percentages'!$A:$A,0)))</f>
        <v>0</v>
      </c>
      <c r="I402" s="34">
        <f t="shared" si="12"/>
        <v>0</v>
      </c>
      <c r="J402" s="48">
        <f t="shared" si="13"/>
        <v>0</v>
      </c>
    </row>
    <row r="403" spans="1:10">
      <c r="A403" s="30" t="s">
        <v>105</v>
      </c>
      <c r="B403" t="s">
        <v>45</v>
      </c>
      <c r="C403" s="2">
        <v>140315669.6606625</v>
      </c>
      <c r="D403" t="s">
        <v>45</v>
      </c>
      <c r="E403" t="s">
        <v>18</v>
      </c>
      <c r="F403" t="s">
        <v>43</v>
      </c>
      <c r="G403" t="s">
        <v>138</v>
      </c>
      <c r="H403" s="25">
        <f>_xlfn.IFS(F403="STAR Kids",INDEX('ATLIS Percentages'!D:D,MATCH($G:$G&amp;" "&amp;$E:$E,'ATLIS Percentages'!$A:$A,0)),
F403="STAR+PLUS",INDEX('ATLIS Percentages'!E:E,MATCH($G:$G&amp;" "&amp;$E:$E,'ATLIS Percentages'!$A:$A,0)),
F403="STAR",INDEX('ATLIS Percentages'!F:F,MATCH($G:$G&amp;" "&amp;$E:$E,'ATLIS Percentages'!$A:$A,0)))</f>
        <v>0</v>
      </c>
      <c r="I403" s="34">
        <f t="shared" si="12"/>
        <v>0</v>
      </c>
      <c r="J403" s="48">
        <f t="shared" si="13"/>
        <v>0</v>
      </c>
    </row>
    <row r="404" spans="1:10">
      <c r="A404" s="30" t="s">
        <v>106</v>
      </c>
      <c r="B404" t="s">
        <v>48</v>
      </c>
      <c r="C404" s="2">
        <v>144390924.88831863</v>
      </c>
      <c r="D404" t="s">
        <v>48</v>
      </c>
      <c r="E404" t="s">
        <v>18</v>
      </c>
      <c r="F404" t="s">
        <v>43</v>
      </c>
      <c r="G404" t="s">
        <v>138</v>
      </c>
      <c r="H404" s="25">
        <f>_xlfn.IFS(F404="STAR Kids",INDEX('ATLIS Percentages'!D:D,MATCH($G:$G&amp;" "&amp;$E:$E,'ATLIS Percentages'!$A:$A,0)),
F404="STAR+PLUS",INDEX('ATLIS Percentages'!E:E,MATCH($G:$G&amp;" "&amp;$E:$E,'ATLIS Percentages'!$A:$A,0)),
F404="STAR",INDEX('ATLIS Percentages'!F:F,MATCH($G:$G&amp;" "&amp;$E:$E,'ATLIS Percentages'!$A:$A,0)))</f>
        <v>0</v>
      </c>
      <c r="I404" s="34">
        <f t="shared" si="12"/>
        <v>0</v>
      </c>
      <c r="J404" s="48">
        <f t="shared" si="13"/>
        <v>0</v>
      </c>
    </row>
    <row r="405" spans="1:10">
      <c r="A405" s="30" t="s">
        <v>107</v>
      </c>
      <c r="B405" t="s">
        <v>48</v>
      </c>
      <c r="C405" s="2">
        <v>30375529.503940169</v>
      </c>
      <c r="D405" t="s">
        <v>48</v>
      </c>
      <c r="E405" t="s">
        <v>18</v>
      </c>
      <c r="F405" t="s">
        <v>41</v>
      </c>
      <c r="G405" t="s">
        <v>138</v>
      </c>
      <c r="H405" s="25">
        <f>_xlfn.IFS(F405="STAR Kids",INDEX('ATLIS Percentages'!D:D,MATCH($G:$G&amp;" "&amp;$E:$E,'ATLIS Percentages'!$A:$A,0)),
F405="STAR+PLUS",INDEX('ATLIS Percentages'!E:E,MATCH($G:$G&amp;" "&amp;$E:$E,'ATLIS Percentages'!$A:$A,0)),
F405="STAR",INDEX('ATLIS Percentages'!F:F,MATCH($G:$G&amp;" "&amp;$E:$E,'ATLIS Percentages'!$A:$A,0)))</f>
        <v>0</v>
      </c>
      <c r="I405" s="34">
        <f t="shared" si="12"/>
        <v>0</v>
      </c>
      <c r="J405" s="48">
        <f t="shared" si="13"/>
        <v>0</v>
      </c>
    </row>
    <row r="406" spans="1:10">
      <c r="A406" s="30" t="s">
        <v>108</v>
      </c>
      <c r="B406" t="s">
        <v>49</v>
      </c>
      <c r="C406" s="2">
        <v>19395047.005022023</v>
      </c>
      <c r="D406" t="s">
        <v>49</v>
      </c>
      <c r="E406" t="s">
        <v>18</v>
      </c>
      <c r="F406" t="s">
        <v>38</v>
      </c>
      <c r="G406" t="s">
        <v>138</v>
      </c>
      <c r="H406" s="25">
        <f>_xlfn.IFS(F406="STAR Kids",INDEX('ATLIS Percentages'!D:D,MATCH($G:$G&amp;" "&amp;$E:$E,'ATLIS Percentages'!$A:$A,0)),
F406="STAR+PLUS",INDEX('ATLIS Percentages'!E:E,MATCH($G:$G&amp;" "&amp;$E:$E,'ATLIS Percentages'!$A:$A,0)),
F406="STAR",INDEX('ATLIS Percentages'!F:F,MATCH($G:$G&amp;" "&amp;$E:$E,'ATLIS Percentages'!$A:$A,0)))</f>
        <v>0</v>
      </c>
      <c r="I406" s="34">
        <f t="shared" si="12"/>
        <v>0</v>
      </c>
      <c r="J406" s="48">
        <f t="shared" si="13"/>
        <v>0</v>
      </c>
    </row>
    <row r="407" spans="1:10">
      <c r="A407" s="30" t="s">
        <v>109</v>
      </c>
      <c r="B407" t="s">
        <v>44</v>
      </c>
      <c r="C407" s="2">
        <v>140862678.31833008</v>
      </c>
      <c r="D407" t="s">
        <v>44</v>
      </c>
      <c r="E407" t="s">
        <v>19</v>
      </c>
      <c r="F407" t="s">
        <v>43</v>
      </c>
      <c r="G407" t="s">
        <v>138</v>
      </c>
      <c r="H407" s="25">
        <f>_xlfn.IFS(F407="STAR Kids",INDEX('ATLIS Percentages'!D:D,MATCH($G:$G&amp;" "&amp;$E:$E,'ATLIS Percentages'!$A:$A,0)),
F407="STAR+PLUS",INDEX('ATLIS Percentages'!E:E,MATCH($G:$G&amp;" "&amp;$E:$E,'ATLIS Percentages'!$A:$A,0)),
F407="STAR",INDEX('ATLIS Percentages'!F:F,MATCH($G:$G&amp;" "&amp;$E:$E,'ATLIS Percentages'!$A:$A,0)))</f>
        <v>2.3853905160699921E-3</v>
      </c>
      <c r="I407" s="34">
        <f t="shared" si="12"/>
        <v>336012.5</v>
      </c>
      <c r="J407" s="48">
        <f t="shared" si="13"/>
        <v>145121.10999999999</v>
      </c>
    </row>
    <row r="408" spans="1:10">
      <c r="A408" s="30" t="s">
        <v>110</v>
      </c>
      <c r="B408" t="s">
        <v>45</v>
      </c>
      <c r="C408" s="2">
        <v>160311315.31884405</v>
      </c>
      <c r="D408" t="s">
        <v>45</v>
      </c>
      <c r="E408" t="s">
        <v>19</v>
      </c>
      <c r="F408" t="s">
        <v>38</v>
      </c>
      <c r="G408" t="s">
        <v>138</v>
      </c>
      <c r="H408" s="25">
        <f>_xlfn.IFS(F408="STAR Kids",INDEX('ATLIS Percentages'!D:D,MATCH($G:$G&amp;" "&amp;$E:$E,'ATLIS Percentages'!$A:$A,0)),
F408="STAR+PLUS",INDEX('ATLIS Percentages'!E:E,MATCH($G:$G&amp;" "&amp;$E:$E,'ATLIS Percentages'!$A:$A,0)),
F408="STAR",INDEX('ATLIS Percentages'!F:F,MATCH($G:$G&amp;" "&amp;$E:$E,'ATLIS Percentages'!$A:$A,0)))</f>
        <v>0</v>
      </c>
      <c r="I408" s="34">
        <f t="shared" si="12"/>
        <v>0</v>
      </c>
      <c r="J408" s="48">
        <f t="shared" si="13"/>
        <v>0</v>
      </c>
    </row>
    <row r="409" spans="1:10">
      <c r="A409" s="30" t="s">
        <v>111</v>
      </c>
      <c r="B409" t="s">
        <v>66</v>
      </c>
      <c r="C409" s="2">
        <v>78647371.471858442</v>
      </c>
      <c r="D409" t="s">
        <v>66</v>
      </c>
      <c r="E409" t="s">
        <v>19</v>
      </c>
      <c r="F409" t="s">
        <v>41</v>
      </c>
      <c r="G409" t="s">
        <v>138</v>
      </c>
      <c r="H409" s="25">
        <f>_xlfn.IFS(F409="STAR Kids",INDEX('ATLIS Percentages'!D:D,MATCH($G:$G&amp;" "&amp;$E:$E,'ATLIS Percentages'!$A:$A,0)),
F409="STAR+PLUS",INDEX('ATLIS Percentages'!E:E,MATCH($G:$G&amp;" "&amp;$E:$E,'ATLIS Percentages'!$A:$A,0)),
F409="STAR",INDEX('ATLIS Percentages'!F:F,MATCH($G:$G&amp;" "&amp;$E:$E,'ATLIS Percentages'!$A:$A,0)))</f>
        <v>0</v>
      </c>
      <c r="I409" s="34">
        <f t="shared" si="12"/>
        <v>0</v>
      </c>
      <c r="J409" s="48">
        <f t="shared" si="13"/>
        <v>0</v>
      </c>
    </row>
    <row r="410" spans="1:10">
      <c r="A410" s="30" t="s">
        <v>112</v>
      </c>
      <c r="B410" t="s">
        <v>48</v>
      </c>
      <c r="C410" s="2">
        <v>38411496.70861575</v>
      </c>
      <c r="D410" t="s">
        <v>48</v>
      </c>
      <c r="E410" t="s">
        <v>19</v>
      </c>
      <c r="F410" t="s">
        <v>41</v>
      </c>
      <c r="G410" t="s">
        <v>138</v>
      </c>
      <c r="H410" s="25">
        <f>_xlfn.IFS(F410="STAR Kids",INDEX('ATLIS Percentages'!D:D,MATCH($G:$G&amp;" "&amp;$E:$E,'ATLIS Percentages'!$A:$A,0)),
F410="STAR+PLUS",INDEX('ATLIS Percentages'!E:E,MATCH($G:$G&amp;" "&amp;$E:$E,'ATLIS Percentages'!$A:$A,0)),
F410="STAR",INDEX('ATLIS Percentages'!F:F,MATCH($G:$G&amp;" "&amp;$E:$E,'ATLIS Percentages'!$A:$A,0)))</f>
        <v>0</v>
      </c>
      <c r="I410" s="34">
        <f t="shared" si="12"/>
        <v>0</v>
      </c>
      <c r="J410" s="48">
        <f t="shared" si="13"/>
        <v>0</v>
      </c>
    </row>
    <row r="411" spans="1:10">
      <c r="A411" s="30" t="s">
        <v>113</v>
      </c>
      <c r="B411" t="s">
        <v>48</v>
      </c>
      <c r="C411" s="2">
        <v>283089401.82066929</v>
      </c>
      <c r="D411" t="s">
        <v>48</v>
      </c>
      <c r="E411" t="s">
        <v>19</v>
      </c>
      <c r="F411" t="s">
        <v>43</v>
      </c>
      <c r="G411" t="s">
        <v>138</v>
      </c>
      <c r="H411" s="25">
        <f>_xlfn.IFS(F411="STAR Kids",INDEX('ATLIS Percentages'!D:D,MATCH($G:$G&amp;" "&amp;$E:$E,'ATLIS Percentages'!$A:$A,0)),
F411="STAR+PLUS",INDEX('ATLIS Percentages'!E:E,MATCH($G:$G&amp;" "&amp;$E:$E,'ATLIS Percentages'!$A:$A,0)),
F411="STAR",INDEX('ATLIS Percentages'!F:F,MATCH($G:$G&amp;" "&amp;$E:$E,'ATLIS Percentages'!$A:$A,0)))</f>
        <v>2.3853905160699921E-3</v>
      </c>
      <c r="I411" s="34">
        <f t="shared" si="12"/>
        <v>675278.77</v>
      </c>
      <c r="J411" s="48">
        <f t="shared" si="13"/>
        <v>291647.5</v>
      </c>
    </row>
    <row r="412" spans="1:10">
      <c r="A412" s="30" t="s">
        <v>114</v>
      </c>
      <c r="B412" t="s">
        <v>49</v>
      </c>
      <c r="C412" s="2">
        <v>105797407.79308969</v>
      </c>
      <c r="D412" t="s">
        <v>49</v>
      </c>
      <c r="E412" t="s">
        <v>19</v>
      </c>
      <c r="F412" t="s">
        <v>38</v>
      </c>
      <c r="G412" t="s">
        <v>138</v>
      </c>
      <c r="H412" s="25">
        <f>_xlfn.IFS(F412="STAR Kids",INDEX('ATLIS Percentages'!D:D,MATCH($G:$G&amp;" "&amp;$E:$E,'ATLIS Percentages'!$A:$A,0)),
F412="STAR+PLUS",INDEX('ATLIS Percentages'!E:E,MATCH($G:$G&amp;" "&amp;$E:$E,'ATLIS Percentages'!$A:$A,0)),
F412="STAR",INDEX('ATLIS Percentages'!F:F,MATCH($G:$G&amp;" "&amp;$E:$E,'ATLIS Percentages'!$A:$A,0)))</f>
        <v>0</v>
      </c>
      <c r="I412" s="34">
        <f t="shared" si="12"/>
        <v>0</v>
      </c>
      <c r="J412" s="48">
        <f t="shared" si="13"/>
        <v>0</v>
      </c>
    </row>
    <row r="413" spans="1:10">
      <c r="A413" s="30" t="s">
        <v>115</v>
      </c>
      <c r="B413" t="s">
        <v>94</v>
      </c>
      <c r="C413" s="2">
        <v>64568895.998257898</v>
      </c>
      <c r="D413" t="s">
        <v>94</v>
      </c>
      <c r="E413" t="s">
        <v>20</v>
      </c>
      <c r="F413" t="s">
        <v>38</v>
      </c>
      <c r="G413" t="s">
        <v>138</v>
      </c>
      <c r="H413" s="25">
        <f>_xlfn.IFS(F413="STAR Kids",INDEX('ATLIS Percentages'!D:D,MATCH($G:$G&amp;" "&amp;$E:$E,'ATLIS Percentages'!$A:$A,0)),
F413="STAR+PLUS",INDEX('ATLIS Percentages'!E:E,MATCH($G:$G&amp;" "&amp;$E:$E,'ATLIS Percentages'!$A:$A,0)),
F413="STAR",INDEX('ATLIS Percentages'!F:F,MATCH($G:$G&amp;" "&amp;$E:$E,'ATLIS Percentages'!$A:$A,0)))</f>
        <v>0</v>
      </c>
      <c r="I413" s="34">
        <f t="shared" si="12"/>
        <v>0</v>
      </c>
      <c r="J413" s="48">
        <f t="shared" si="13"/>
        <v>0</v>
      </c>
    </row>
    <row r="414" spans="1:10">
      <c r="A414" s="30" t="s">
        <v>116</v>
      </c>
      <c r="B414" t="s">
        <v>45</v>
      </c>
      <c r="C414" s="2">
        <v>34500343.548937708</v>
      </c>
      <c r="D414" t="s">
        <v>45</v>
      </c>
      <c r="E414" t="s">
        <v>20</v>
      </c>
      <c r="F414" t="s">
        <v>41</v>
      </c>
      <c r="G414" t="s">
        <v>138</v>
      </c>
      <c r="H414" s="25">
        <f>_xlfn.IFS(F414="STAR Kids",INDEX('ATLIS Percentages'!D:D,MATCH($G:$G&amp;" "&amp;$E:$E,'ATLIS Percentages'!$A:$A,0)),
F414="STAR+PLUS",INDEX('ATLIS Percentages'!E:E,MATCH($G:$G&amp;" "&amp;$E:$E,'ATLIS Percentages'!$A:$A,0)),
F414="STAR",INDEX('ATLIS Percentages'!F:F,MATCH($G:$G&amp;" "&amp;$E:$E,'ATLIS Percentages'!$A:$A,0)))</f>
        <v>0</v>
      </c>
      <c r="I414" s="34">
        <f t="shared" si="12"/>
        <v>0</v>
      </c>
      <c r="J414" s="48">
        <f t="shared" si="13"/>
        <v>0</v>
      </c>
    </row>
    <row r="415" spans="1:10">
      <c r="A415" s="30" t="s">
        <v>117</v>
      </c>
      <c r="B415" t="s">
        <v>45</v>
      </c>
      <c r="C415" s="2">
        <v>142019144.20072874</v>
      </c>
      <c r="D415" t="s">
        <v>45</v>
      </c>
      <c r="E415" t="s">
        <v>20</v>
      </c>
      <c r="F415" t="s">
        <v>38</v>
      </c>
      <c r="G415" t="s">
        <v>138</v>
      </c>
      <c r="H415" s="25">
        <f>_xlfn.IFS(F415="STAR Kids",INDEX('ATLIS Percentages'!D:D,MATCH($G:$G&amp;" "&amp;$E:$E,'ATLIS Percentages'!$A:$A,0)),
F415="STAR+PLUS",INDEX('ATLIS Percentages'!E:E,MATCH($G:$G&amp;" "&amp;$E:$E,'ATLIS Percentages'!$A:$A,0)),
F415="STAR",INDEX('ATLIS Percentages'!F:F,MATCH($G:$G&amp;" "&amp;$E:$E,'ATLIS Percentages'!$A:$A,0)))</f>
        <v>0</v>
      </c>
      <c r="I415" s="34">
        <f t="shared" si="12"/>
        <v>0</v>
      </c>
      <c r="J415" s="48">
        <f t="shared" si="13"/>
        <v>0</v>
      </c>
    </row>
    <row r="416" spans="1:10">
      <c r="A416" s="30" t="s">
        <v>118</v>
      </c>
      <c r="B416" t="s">
        <v>45</v>
      </c>
      <c r="C416" s="2">
        <v>191996398.46751004</v>
      </c>
      <c r="D416" t="s">
        <v>45</v>
      </c>
      <c r="E416" t="s">
        <v>20</v>
      </c>
      <c r="F416" t="s">
        <v>43</v>
      </c>
      <c r="G416" t="s">
        <v>138</v>
      </c>
      <c r="H416" s="25">
        <f>_xlfn.IFS(F416="STAR Kids",INDEX('ATLIS Percentages'!D:D,MATCH($G:$G&amp;" "&amp;$E:$E,'ATLIS Percentages'!$A:$A,0)),
F416="STAR+PLUS",INDEX('ATLIS Percentages'!E:E,MATCH($G:$G&amp;" "&amp;$E:$E,'ATLIS Percentages'!$A:$A,0)),
F416="STAR",INDEX('ATLIS Percentages'!F:F,MATCH($G:$G&amp;" "&amp;$E:$E,'ATLIS Percentages'!$A:$A,0)))</f>
        <v>0</v>
      </c>
      <c r="I416" s="34">
        <f t="shared" si="12"/>
        <v>0</v>
      </c>
      <c r="J416" s="48">
        <f t="shared" si="13"/>
        <v>0</v>
      </c>
    </row>
    <row r="417" spans="1:10">
      <c r="A417" s="30" t="s">
        <v>119</v>
      </c>
      <c r="B417" t="s">
        <v>49</v>
      </c>
      <c r="C417" s="2">
        <v>27273208.130979251</v>
      </c>
      <c r="D417" t="s">
        <v>49</v>
      </c>
      <c r="E417" t="s">
        <v>20</v>
      </c>
      <c r="F417" t="s">
        <v>41</v>
      </c>
      <c r="G417" t="s">
        <v>138</v>
      </c>
      <c r="H417" s="25">
        <f>_xlfn.IFS(F417="STAR Kids",INDEX('ATLIS Percentages'!D:D,MATCH($G:$G&amp;" "&amp;$E:$E,'ATLIS Percentages'!$A:$A,0)),
F417="STAR+PLUS",INDEX('ATLIS Percentages'!E:E,MATCH($G:$G&amp;" "&amp;$E:$E,'ATLIS Percentages'!$A:$A,0)),
F417="STAR",INDEX('ATLIS Percentages'!F:F,MATCH($G:$G&amp;" "&amp;$E:$E,'ATLIS Percentages'!$A:$A,0)))</f>
        <v>0</v>
      </c>
      <c r="I417" s="34">
        <f t="shared" si="12"/>
        <v>0</v>
      </c>
      <c r="J417" s="48">
        <f t="shared" si="13"/>
        <v>0</v>
      </c>
    </row>
    <row r="418" spans="1:10">
      <c r="A418" s="30" t="s">
        <v>120</v>
      </c>
      <c r="B418" t="s">
        <v>49</v>
      </c>
      <c r="C418" s="2">
        <v>42901874.610179693</v>
      </c>
      <c r="D418" t="s">
        <v>49</v>
      </c>
      <c r="E418" t="s">
        <v>20</v>
      </c>
      <c r="F418" t="s">
        <v>38</v>
      </c>
      <c r="G418" t="s">
        <v>138</v>
      </c>
      <c r="H418" s="25">
        <f>_xlfn.IFS(F418="STAR Kids",INDEX('ATLIS Percentages'!D:D,MATCH($G:$G&amp;" "&amp;$E:$E,'ATLIS Percentages'!$A:$A,0)),
F418="STAR+PLUS",INDEX('ATLIS Percentages'!E:E,MATCH($G:$G&amp;" "&amp;$E:$E,'ATLIS Percentages'!$A:$A,0)),
F418="STAR",INDEX('ATLIS Percentages'!F:F,MATCH($G:$G&amp;" "&amp;$E:$E,'ATLIS Percentages'!$A:$A,0)))</f>
        <v>0</v>
      </c>
      <c r="I418" s="34">
        <f t="shared" si="12"/>
        <v>0</v>
      </c>
      <c r="J418" s="48">
        <f t="shared" si="13"/>
        <v>0</v>
      </c>
    </row>
    <row r="419" spans="1:10">
      <c r="A419" s="30" t="s">
        <v>121</v>
      </c>
      <c r="B419" t="s">
        <v>49</v>
      </c>
      <c r="C419" s="2">
        <v>131135867.8671295</v>
      </c>
      <c r="D419" t="s">
        <v>49</v>
      </c>
      <c r="E419" t="s">
        <v>20</v>
      </c>
      <c r="F419" t="s">
        <v>43</v>
      </c>
      <c r="G419" t="s">
        <v>138</v>
      </c>
      <c r="H419" s="25">
        <f>_xlfn.IFS(F419="STAR Kids",INDEX('ATLIS Percentages'!D:D,MATCH($G:$G&amp;" "&amp;$E:$E,'ATLIS Percentages'!$A:$A,0)),
F419="STAR+PLUS",INDEX('ATLIS Percentages'!E:E,MATCH($G:$G&amp;" "&amp;$E:$E,'ATLIS Percentages'!$A:$A,0)),
F419="STAR",INDEX('ATLIS Percentages'!F:F,MATCH($G:$G&amp;" "&amp;$E:$E,'ATLIS Percentages'!$A:$A,0)))</f>
        <v>0</v>
      </c>
      <c r="I419" s="34">
        <f t="shared" si="12"/>
        <v>0</v>
      </c>
      <c r="J419" s="48">
        <f t="shared" si="13"/>
        <v>0</v>
      </c>
    </row>
    <row r="420" spans="1:10">
      <c r="A420" s="30">
        <v>82</v>
      </c>
      <c r="B420" t="s">
        <v>74</v>
      </c>
      <c r="C420" s="2">
        <v>145062791.30950171</v>
      </c>
      <c r="D420" t="s">
        <v>74</v>
      </c>
      <c r="E420" t="s">
        <v>21</v>
      </c>
      <c r="F420" t="s">
        <v>38</v>
      </c>
      <c r="G420" t="s">
        <v>138</v>
      </c>
      <c r="H420" s="25">
        <f>_xlfn.IFS(F420="STAR Kids",INDEX('ATLIS Percentages'!D:D,MATCH($G:$G&amp;" "&amp;$E:$E,'ATLIS Percentages'!$A:$A,0)),
F420="STAR+PLUS",INDEX('ATLIS Percentages'!E:E,MATCH($G:$G&amp;" "&amp;$E:$E,'ATLIS Percentages'!$A:$A,0)),
F420="STAR",INDEX('ATLIS Percentages'!F:F,MATCH($G:$G&amp;" "&amp;$E:$E,'ATLIS Percentages'!$A:$A,0)))</f>
        <v>0</v>
      </c>
      <c r="I420" s="34">
        <f t="shared" si="12"/>
        <v>0</v>
      </c>
      <c r="J420" s="48">
        <f t="shared" si="13"/>
        <v>0</v>
      </c>
    </row>
    <row r="421" spans="1:10">
      <c r="A421" s="30" t="s">
        <v>122</v>
      </c>
      <c r="B421" t="s">
        <v>74</v>
      </c>
      <c r="C421" s="2">
        <v>37015267.573386945</v>
      </c>
      <c r="D421" t="s">
        <v>74</v>
      </c>
      <c r="E421" t="s">
        <v>21</v>
      </c>
      <c r="F421" t="s">
        <v>41</v>
      </c>
      <c r="G421" t="s">
        <v>138</v>
      </c>
      <c r="H421" s="25">
        <f>_xlfn.IFS(F421="STAR Kids",INDEX('ATLIS Percentages'!D:D,MATCH($G:$G&amp;" "&amp;$E:$E,'ATLIS Percentages'!$A:$A,0)),
F421="STAR+PLUS",INDEX('ATLIS Percentages'!E:E,MATCH($G:$G&amp;" "&amp;$E:$E,'ATLIS Percentages'!$A:$A,0)),
F421="STAR",INDEX('ATLIS Percentages'!F:F,MATCH($G:$G&amp;" "&amp;$E:$E,'ATLIS Percentages'!$A:$A,0)))</f>
        <v>0</v>
      </c>
      <c r="I421" s="34">
        <f t="shared" si="12"/>
        <v>0</v>
      </c>
      <c r="J421" s="48">
        <f t="shared" si="13"/>
        <v>0</v>
      </c>
    </row>
    <row r="422" spans="1:10">
      <c r="A422" s="30">
        <v>83</v>
      </c>
      <c r="B422" t="s">
        <v>45</v>
      </c>
      <c r="C422" s="2">
        <v>42607863.415721826</v>
      </c>
      <c r="D422" t="s">
        <v>45</v>
      </c>
      <c r="E422" t="s">
        <v>21</v>
      </c>
      <c r="F422" t="s">
        <v>38</v>
      </c>
      <c r="G422" t="s">
        <v>138</v>
      </c>
      <c r="H422" s="25">
        <f>_xlfn.IFS(F422="STAR Kids",INDEX('ATLIS Percentages'!D:D,MATCH($G:$G&amp;" "&amp;$E:$E,'ATLIS Percentages'!$A:$A,0)),
F422="STAR+PLUS",INDEX('ATLIS Percentages'!E:E,MATCH($G:$G&amp;" "&amp;$E:$E,'ATLIS Percentages'!$A:$A,0)),
F422="STAR",INDEX('ATLIS Percentages'!F:F,MATCH($G:$G&amp;" "&amp;$E:$E,'ATLIS Percentages'!$A:$A,0)))</f>
        <v>0</v>
      </c>
      <c r="I422" s="34">
        <f t="shared" si="12"/>
        <v>0</v>
      </c>
      <c r="J422" s="48">
        <f t="shared" si="13"/>
        <v>0</v>
      </c>
    </row>
    <row r="423" spans="1:10">
      <c r="A423" s="30">
        <v>86</v>
      </c>
      <c r="B423" t="s">
        <v>45</v>
      </c>
      <c r="C423" s="2">
        <v>151244440.48907313</v>
      </c>
      <c r="D423" t="s">
        <v>45</v>
      </c>
      <c r="E423" t="s">
        <v>123</v>
      </c>
      <c r="F423" t="s">
        <v>43</v>
      </c>
      <c r="G423" t="s">
        <v>138</v>
      </c>
      <c r="H423" s="25">
        <f>_xlfn.IFS(F423="STAR Kids",INDEX('ATLIS Percentages'!D:D,MATCH($G:$G&amp;" "&amp;$E:$E,'ATLIS Percentages'!$A:$A,0)),
F423="STAR+PLUS",INDEX('ATLIS Percentages'!E:E,MATCH($G:$G&amp;" "&amp;$E:$E,'ATLIS Percentages'!$A:$A,0)),
F423="STAR",INDEX('ATLIS Percentages'!F:F,MATCH($G:$G&amp;" "&amp;$E:$E,'ATLIS Percentages'!$A:$A,0)))</f>
        <v>0</v>
      </c>
      <c r="I423" s="34">
        <f t="shared" si="12"/>
        <v>0</v>
      </c>
      <c r="J423" s="48">
        <f t="shared" si="13"/>
        <v>0</v>
      </c>
    </row>
    <row r="424" spans="1:10">
      <c r="A424" s="30" t="s">
        <v>124</v>
      </c>
      <c r="B424" t="s">
        <v>45</v>
      </c>
      <c r="C424" s="2">
        <v>15240733.623586046</v>
      </c>
      <c r="D424" t="s">
        <v>45</v>
      </c>
      <c r="E424" t="s">
        <v>21</v>
      </c>
      <c r="F424" t="s">
        <v>41</v>
      </c>
      <c r="G424" t="s">
        <v>138</v>
      </c>
      <c r="H424" s="25">
        <f>_xlfn.IFS(F424="STAR Kids",INDEX('ATLIS Percentages'!D:D,MATCH($G:$G&amp;" "&amp;$E:$E,'ATLIS Percentages'!$A:$A,0)),
F424="STAR+PLUS",INDEX('ATLIS Percentages'!E:E,MATCH($G:$G&amp;" "&amp;$E:$E,'ATLIS Percentages'!$A:$A,0)),
F424="STAR",INDEX('ATLIS Percentages'!F:F,MATCH($G:$G&amp;" "&amp;$E:$E,'ATLIS Percentages'!$A:$A,0)))</f>
        <v>0</v>
      </c>
      <c r="I424" s="34">
        <f t="shared" si="12"/>
        <v>0</v>
      </c>
      <c r="J424" s="48">
        <f t="shared" si="13"/>
        <v>0</v>
      </c>
    </row>
    <row r="425" spans="1:10">
      <c r="A425" s="30">
        <v>85</v>
      </c>
      <c r="B425" t="s">
        <v>48</v>
      </c>
      <c r="C425" s="2">
        <v>0</v>
      </c>
      <c r="D425" t="s">
        <v>48</v>
      </c>
      <c r="E425" t="s">
        <v>21</v>
      </c>
      <c r="F425" t="s">
        <v>43</v>
      </c>
      <c r="G425" t="s">
        <v>138</v>
      </c>
      <c r="H425" s="25">
        <f>_xlfn.IFS(F425="STAR Kids",INDEX('ATLIS Percentages'!D:D,MATCH($G:$G&amp;" "&amp;$E:$E,'ATLIS Percentages'!$A:$A,0)),
F425="STAR+PLUS",INDEX('ATLIS Percentages'!E:E,MATCH($G:$G&amp;" "&amp;$E:$E,'ATLIS Percentages'!$A:$A,0)),
F425="STAR",INDEX('ATLIS Percentages'!F:F,MATCH($G:$G&amp;" "&amp;$E:$E,'ATLIS Percentages'!$A:$A,0)))</f>
        <v>0</v>
      </c>
      <c r="I425" s="34">
        <f t="shared" si="12"/>
        <v>0</v>
      </c>
      <c r="J425" s="48">
        <f t="shared" si="13"/>
        <v>0</v>
      </c>
    </row>
    <row r="426" spans="1:10">
      <c r="A426" s="30" t="s">
        <v>125</v>
      </c>
      <c r="B426" t="s">
        <v>48</v>
      </c>
      <c r="C426" s="2">
        <v>5257753.9409959782</v>
      </c>
      <c r="D426" t="s">
        <v>48</v>
      </c>
      <c r="E426" t="s">
        <v>21</v>
      </c>
      <c r="F426" t="s">
        <v>38</v>
      </c>
      <c r="G426" t="s">
        <v>138</v>
      </c>
      <c r="H426" s="25">
        <f>_xlfn.IFS(F426="STAR Kids",INDEX('ATLIS Percentages'!D:D,MATCH($G:$G&amp;" "&amp;$E:$E,'ATLIS Percentages'!$A:$A,0)),
F426="STAR+PLUS",INDEX('ATLIS Percentages'!E:E,MATCH($G:$G&amp;" "&amp;$E:$E,'ATLIS Percentages'!$A:$A,0)),
F426="STAR",INDEX('ATLIS Percentages'!F:F,MATCH($G:$G&amp;" "&amp;$E:$E,'ATLIS Percentages'!$A:$A,0)))</f>
        <v>0</v>
      </c>
      <c r="I426" s="34">
        <f t="shared" si="12"/>
        <v>0</v>
      </c>
      <c r="J426" s="48">
        <f t="shared" si="13"/>
        <v>0</v>
      </c>
    </row>
    <row r="427" spans="1:10">
      <c r="A427" s="30" t="s">
        <v>126</v>
      </c>
      <c r="B427" t="s">
        <v>49</v>
      </c>
      <c r="C427" s="2">
        <v>77968692.176016152</v>
      </c>
      <c r="D427" t="s">
        <v>49</v>
      </c>
      <c r="E427" t="s">
        <v>21</v>
      </c>
      <c r="F427" t="s">
        <v>43</v>
      </c>
      <c r="G427" t="s">
        <v>138</v>
      </c>
      <c r="H427" s="25">
        <f>_xlfn.IFS(F427="STAR Kids",INDEX('ATLIS Percentages'!D:D,MATCH($G:$G&amp;" "&amp;$E:$E,'ATLIS Percentages'!$A:$A,0)),
F427="STAR+PLUS",INDEX('ATLIS Percentages'!E:E,MATCH($G:$G&amp;" "&amp;$E:$E,'ATLIS Percentages'!$A:$A,0)),
F427="STAR",INDEX('ATLIS Percentages'!F:F,MATCH($G:$G&amp;" "&amp;$E:$E,'ATLIS Percentages'!$A:$A,0)))</f>
        <v>0</v>
      </c>
      <c r="I427" s="34">
        <f t="shared" si="12"/>
        <v>0</v>
      </c>
      <c r="J427" s="48">
        <f t="shared" si="13"/>
        <v>0</v>
      </c>
    </row>
    <row r="428" spans="1:10">
      <c r="A428" s="30">
        <v>67</v>
      </c>
      <c r="B428" t="s">
        <v>37</v>
      </c>
      <c r="C428" s="2">
        <v>135330514.23795912</v>
      </c>
      <c r="D428" t="s">
        <v>37</v>
      </c>
      <c r="E428" t="s">
        <v>22</v>
      </c>
      <c r="F428" t="s">
        <v>38</v>
      </c>
      <c r="G428" t="s">
        <v>138</v>
      </c>
      <c r="H428" s="25">
        <f>_xlfn.IFS(F428="STAR Kids",INDEX('ATLIS Percentages'!D:D,MATCH($G:$G&amp;" "&amp;$E:$E,'ATLIS Percentages'!$A:$A,0)),
F428="STAR+PLUS",INDEX('ATLIS Percentages'!E:E,MATCH($G:$G&amp;" "&amp;$E:$E,'ATLIS Percentages'!$A:$A,0)),
F428="STAR",INDEX('ATLIS Percentages'!F:F,MATCH($G:$G&amp;" "&amp;$E:$E,'ATLIS Percentages'!$A:$A,0)))</f>
        <v>0</v>
      </c>
      <c r="I428" s="34">
        <f t="shared" si="12"/>
        <v>0</v>
      </c>
      <c r="J428" s="48">
        <f t="shared" si="13"/>
        <v>0</v>
      </c>
    </row>
    <row r="429" spans="1:10">
      <c r="A429" s="30" t="s">
        <v>127</v>
      </c>
      <c r="B429" t="s">
        <v>37</v>
      </c>
      <c r="C429" s="2">
        <v>57270474.172985107</v>
      </c>
      <c r="D429" t="s">
        <v>37</v>
      </c>
      <c r="E429" t="s">
        <v>22</v>
      </c>
      <c r="F429" t="s">
        <v>41</v>
      </c>
      <c r="G429" t="s">
        <v>138</v>
      </c>
      <c r="H429" s="25">
        <f>_xlfn.IFS(F429="STAR Kids",INDEX('ATLIS Percentages'!D:D,MATCH($G:$G&amp;" "&amp;$E:$E,'ATLIS Percentages'!$A:$A,0)),
F429="STAR+PLUS",INDEX('ATLIS Percentages'!E:E,MATCH($G:$G&amp;" "&amp;$E:$E,'ATLIS Percentages'!$A:$A,0)),
F429="STAR",INDEX('ATLIS Percentages'!F:F,MATCH($G:$G&amp;" "&amp;$E:$E,'ATLIS Percentages'!$A:$A,0)))</f>
        <v>0</v>
      </c>
      <c r="I429" s="34">
        <f t="shared" si="12"/>
        <v>0</v>
      </c>
      <c r="J429" s="48">
        <f t="shared" si="13"/>
        <v>0</v>
      </c>
    </row>
    <row r="430" spans="1:10">
      <c r="A430" s="30">
        <v>66</v>
      </c>
      <c r="B430" t="s">
        <v>128</v>
      </c>
      <c r="C430" s="2">
        <v>172252231.75210327</v>
      </c>
      <c r="D430" t="s">
        <v>128</v>
      </c>
      <c r="E430" t="s">
        <v>22</v>
      </c>
      <c r="F430" t="s">
        <v>38</v>
      </c>
      <c r="G430" t="s">
        <v>138</v>
      </c>
      <c r="H430" s="25">
        <f>_xlfn.IFS(F430="STAR Kids",INDEX('ATLIS Percentages'!D:D,MATCH($G:$G&amp;" "&amp;$E:$E,'ATLIS Percentages'!$A:$A,0)),
F430="STAR+PLUS",INDEX('ATLIS Percentages'!E:E,MATCH($G:$G&amp;" "&amp;$E:$E,'ATLIS Percentages'!$A:$A,0)),
F430="STAR",INDEX('ATLIS Percentages'!F:F,MATCH($G:$G&amp;" "&amp;$E:$E,'ATLIS Percentages'!$A:$A,0)))</f>
        <v>0</v>
      </c>
      <c r="I430" s="34">
        <f t="shared" si="12"/>
        <v>0</v>
      </c>
      <c r="J430" s="48">
        <f t="shared" si="13"/>
        <v>0</v>
      </c>
    </row>
    <row r="431" spans="1:10">
      <c r="A431" s="30" t="s">
        <v>129</v>
      </c>
      <c r="B431" t="s">
        <v>128</v>
      </c>
      <c r="C431" s="2">
        <v>119536239.17575553</v>
      </c>
      <c r="D431" t="s">
        <v>128</v>
      </c>
      <c r="E431" t="s">
        <v>22</v>
      </c>
      <c r="F431" t="s">
        <v>41</v>
      </c>
      <c r="G431" t="s">
        <v>138</v>
      </c>
      <c r="H431" s="25">
        <f>_xlfn.IFS(F431="STAR Kids",INDEX('ATLIS Percentages'!D:D,MATCH($G:$G&amp;" "&amp;$E:$E,'ATLIS Percentages'!$A:$A,0)),
F431="STAR+PLUS",INDEX('ATLIS Percentages'!E:E,MATCH($G:$G&amp;" "&amp;$E:$E,'ATLIS Percentages'!$A:$A,0)),
F431="STAR",INDEX('ATLIS Percentages'!F:F,MATCH($G:$G&amp;" "&amp;$E:$E,'ATLIS Percentages'!$A:$A,0)))</f>
        <v>0</v>
      </c>
      <c r="I431" s="34">
        <f t="shared" si="12"/>
        <v>0</v>
      </c>
      <c r="J431" s="48">
        <f t="shared" si="13"/>
        <v>0</v>
      </c>
    </row>
    <row r="432" spans="1:10">
      <c r="A432" s="30" t="s">
        <v>130</v>
      </c>
      <c r="B432" t="s">
        <v>44</v>
      </c>
      <c r="C432" s="2">
        <v>235486294.86119333</v>
      </c>
      <c r="D432" t="s">
        <v>44</v>
      </c>
      <c r="E432" t="s">
        <v>22</v>
      </c>
      <c r="F432" t="s">
        <v>43</v>
      </c>
      <c r="G432" t="s">
        <v>138</v>
      </c>
      <c r="H432" s="25">
        <f>_xlfn.IFS(F432="STAR Kids",INDEX('ATLIS Percentages'!D:D,MATCH($G:$G&amp;" "&amp;$E:$E,'ATLIS Percentages'!$A:$A,0)),
F432="STAR+PLUS",INDEX('ATLIS Percentages'!E:E,MATCH($G:$G&amp;" "&amp;$E:$E,'ATLIS Percentages'!$A:$A,0)),
F432="STAR",INDEX('ATLIS Percentages'!F:F,MATCH($G:$G&amp;" "&amp;$E:$E,'ATLIS Percentages'!$A:$A,0)))</f>
        <v>0</v>
      </c>
      <c r="I432" s="34">
        <f t="shared" si="12"/>
        <v>0</v>
      </c>
      <c r="J432" s="48">
        <f t="shared" si="13"/>
        <v>0</v>
      </c>
    </row>
    <row r="433" spans="1:10">
      <c r="A433" s="30" t="s">
        <v>131</v>
      </c>
      <c r="B433" t="s">
        <v>48</v>
      </c>
      <c r="C433" s="2">
        <v>219937005.70227188</v>
      </c>
      <c r="D433" t="s">
        <v>48</v>
      </c>
      <c r="E433" t="s">
        <v>22</v>
      </c>
      <c r="F433" t="s">
        <v>43</v>
      </c>
      <c r="G433" t="s">
        <v>138</v>
      </c>
      <c r="H433" s="25">
        <f>_xlfn.IFS(F433="STAR Kids",INDEX('ATLIS Percentages'!D:D,MATCH($G:$G&amp;" "&amp;$E:$E,'ATLIS Percentages'!$A:$A,0)),
F433="STAR+PLUS",INDEX('ATLIS Percentages'!E:E,MATCH($G:$G&amp;" "&amp;$E:$E,'ATLIS Percentages'!$A:$A,0)),
F433="STAR",INDEX('ATLIS Percentages'!F:F,MATCH($G:$G&amp;" "&amp;$E:$E,'ATLIS Percentages'!$A:$A,0)))</f>
        <v>0</v>
      </c>
      <c r="I433" s="34">
        <f t="shared" si="12"/>
        <v>0</v>
      </c>
      <c r="J433" s="48">
        <f t="shared" si="13"/>
        <v>0</v>
      </c>
    </row>
    <row r="434" spans="1:10">
      <c r="A434" s="30">
        <v>63</v>
      </c>
      <c r="B434" t="s">
        <v>49</v>
      </c>
      <c r="C434" s="2">
        <v>163914791.83359605</v>
      </c>
      <c r="D434" t="s">
        <v>49</v>
      </c>
      <c r="E434" t="s">
        <v>22</v>
      </c>
      <c r="F434" t="s">
        <v>38</v>
      </c>
      <c r="G434" t="s">
        <v>138</v>
      </c>
      <c r="H434" s="25">
        <f>_xlfn.IFS(F434="STAR Kids",INDEX('ATLIS Percentages'!D:D,MATCH($G:$G&amp;" "&amp;$E:$E,'ATLIS Percentages'!$A:$A,0)),
F434="STAR+PLUS",INDEX('ATLIS Percentages'!E:E,MATCH($G:$G&amp;" "&amp;$E:$E,'ATLIS Percentages'!$A:$A,0)),
F434="STAR",INDEX('ATLIS Percentages'!F:F,MATCH($G:$G&amp;" "&amp;$E:$E,'ATLIS Percentages'!$A:$A,0)))</f>
        <v>0</v>
      </c>
      <c r="I434" s="34">
        <f t="shared" si="12"/>
        <v>0</v>
      </c>
      <c r="J434" s="48">
        <f t="shared" si="13"/>
        <v>0</v>
      </c>
    </row>
    <row r="435" spans="1:10">
      <c r="A435" s="30">
        <v>69</v>
      </c>
      <c r="B435" t="s">
        <v>49</v>
      </c>
      <c r="C435" s="2">
        <v>0</v>
      </c>
      <c r="D435" t="s">
        <v>49</v>
      </c>
      <c r="E435" t="s">
        <v>22</v>
      </c>
      <c r="F435" t="s">
        <v>43</v>
      </c>
      <c r="G435" t="s">
        <v>138</v>
      </c>
      <c r="H435" s="25">
        <f>_xlfn.IFS(F435="STAR Kids",INDEX('ATLIS Percentages'!D:D,MATCH($G:$G&amp;" "&amp;$E:$E,'ATLIS Percentages'!$A:$A,0)),
F435="STAR+PLUS",INDEX('ATLIS Percentages'!E:E,MATCH($G:$G&amp;" "&amp;$E:$E,'ATLIS Percentages'!$A:$A,0)),
F435="STAR",INDEX('ATLIS Percentages'!F:F,MATCH($G:$G&amp;" "&amp;$E:$E,'ATLIS Percentages'!$A:$A,0)))</f>
        <v>0</v>
      </c>
      <c r="I435" s="34">
        <f t="shared" si="12"/>
        <v>0</v>
      </c>
      <c r="J435" s="48">
        <f t="shared" si="13"/>
        <v>0</v>
      </c>
    </row>
    <row r="436" spans="1:10">
      <c r="A436" s="30" t="s">
        <v>132</v>
      </c>
      <c r="B436" t="s">
        <v>101</v>
      </c>
      <c r="C436" s="2">
        <v>58547453.556995392</v>
      </c>
      <c r="D436" t="s">
        <v>101</v>
      </c>
      <c r="E436" t="s">
        <v>23</v>
      </c>
      <c r="F436" t="s">
        <v>38</v>
      </c>
      <c r="G436" t="s">
        <v>138</v>
      </c>
      <c r="H436" s="25">
        <f>_xlfn.IFS(F436="STAR Kids",INDEX('ATLIS Percentages'!D:D,MATCH($G:$G&amp;" "&amp;$E:$E,'ATLIS Percentages'!$A:$A,0)),
F436="STAR+PLUS",INDEX('ATLIS Percentages'!E:E,MATCH($G:$G&amp;" "&amp;$E:$E,'ATLIS Percentages'!$A:$A,0)),
F436="STAR",INDEX('ATLIS Percentages'!F:F,MATCH($G:$G&amp;" "&amp;$E:$E,'ATLIS Percentages'!$A:$A,0)))</f>
        <v>0</v>
      </c>
      <c r="I436" s="34">
        <f t="shared" si="12"/>
        <v>0</v>
      </c>
      <c r="J436" s="48">
        <f t="shared" si="13"/>
        <v>0</v>
      </c>
    </row>
    <row r="437" spans="1:10">
      <c r="A437" s="30" t="s">
        <v>133</v>
      </c>
      <c r="B437" t="s">
        <v>101</v>
      </c>
      <c r="C437" s="2">
        <v>52809085.147945374</v>
      </c>
      <c r="D437" t="s">
        <v>101</v>
      </c>
      <c r="E437" t="s">
        <v>23</v>
      </c>
      <c r="F437" t="s">
        <v>41</v>
      </c>
      <c r="G437" t="s">
        <v>138</v>
      </c>
      <c r="H437" s="25">
        <f>_xlfn.IFS(F437="STAR Kids",INDEX('ATLIS Percentages'!D:D,MATCH($G:$G&amp;" "&amp;$E:$E,'ATLIS Percentages'!$A:$A,0)),
F437="STAR+PLUS",INDEX('ATLIS Percentages'!E:E,MATCH($G:$G&amp;" "&amp;$E:$E,'ATLIS Percentages'!$A:$A,0)),
F437="STAR",INDEX('ATLIS Percentages'!F:F,MATCH($G:$G&amp;" "&amp;$E:$E,'ATLIS Percentages'!$A:$A,0)))</f>
        <v>0</v>
      </c>
      <c r="I437" s="34">
        <f t="shared" si="12"/>
        <v>0</v>
      </c>
      <c r="J437" s="48">
        <f t="shared" si="13"/>
        <v>0</v>
      </c>
    </row>
    <row r="438" spans="1:10">
      <c r="A438" s="30" t="s">
        <v>134</v>
      </c>
      <c r="B438" t="s">
        <v>135</v>
      </c>
      <c r="C438" s="2">
        <v>36142099.756370462</v>
      </c>
      <c r="D438" t="s">
        <v>135</v>
      </c>
      <c r="E438" t="s">
        <v>23</v>
      </c>
      <c r="F438" t="s">
        <v>38</v>
      </c>
      <c r="G438" t="s">
        <v>138</v>
      </c>
      <c r="H438" s="25">
        <f>_xlfn.IFS(F438="STAR Kids",INDEX('ATLIS Percentages'!D:D,MATCH($G:$G&amp;" "&amp;$E:$E,'ATLIS Percentages'!$A:$A,0)),
F438="STAR+PLUS",INDEX('ATLIS Percentages'!E:E,MATCH($G:$G&amp;" "&amp;$E:$E,'ATLIS Percentages'!$A:$A,0)),
F438="STAR",INDEX('ATLIS Percentages'!F:F,MATCH($G:$G&amp;" "&amp;$E:$E,'ATLIS Percentages'!$A:$A,0)))</f>
        <v>0</v>
      </c>
      <c r="I438" s="34">
        <f t="shared" si="12"/>
        <v>0</v>
      </c>
      <c r="J438" s="48">
        <f t="shared" si="13"/>
        <v>0</v>
      </c>
    </row>
    <row r="439" spans="1:10">
      <c r="A439" s="30">
        <v>10</v>
      </c>
      <c r="B439" t="s">
        <v>45</v>
      </c>
      <c r="C439" s="2">
        <v>136746786.58941141</v>
      </c>
      <c r="D439" t="s">
        <v>45</v>
      </c>
      <c r="E439" t="s">
        <v>23</v>
      </c>
      <c r="F439" t="s">
        <v>38</v>
      </c>
      <c r="G439" t="s">
        <v>138</v>
      </c>
      <c r="H439" s="25">
        <f>_xlfn.IFS(F439="STAR Kids",INDEX('ATLIS Percentages'!D:D,MATCH($G:$G&amp;" "&amp;$E:$E,'ATLIS Percentages'!$A:$A,0)),
F439="STAR+PLUS",INDEX('ATLIS Percentages'!E:E,MATCH($G:$G&amp;" "&amp;$E:$E,'ATLIS Percentages'!$A:$A,0)),
F439="STAR",INDEX('ATLIS Percentages'!F:F,MATCH($G:$G&amp;" "&amp;$E:$E,'ATLIS Percentages'!$A:$A,0)))</f>
        <v>0</v>
      </c>
      <c r="I439" s="34">
        <f t="shared" si="12"/>
        <v>0</v>
      </c>
      <c r="J439" s="48">
        <f t="shared" si="13"/>
        <v>0</v>
      </c>
    </row>
    <row r="440" spans="1:10">
      <c r="A440" s="30" t="s">
        <v>136</v>
      </c>
      <c r="B440" t="s">
        <v>45</v>
      </c>
      <c r="C440" s="2">
        <v>33624125.62061967</v>
      </c>
      <c r="D440" t="s">
        <v>45</v>
      </c>
      <c r="E440" t="s">
        <v>23</v>
      </c>
      <c r="F440" t="s">
        <v>41</v>
      </c>
      <c r="G440" t="s">
        <v>138</v>
      </c>
      <c r="H440" s="25">
        <f>_xlfn.IFS(F440="STAR Kids",INDEX('ATLIS Percentages'!D:D,MATCH($G:$G&amp;" "&amp;$E:$E,'ATLIS Percentages'!$A:$A,0)),
F440="STAR+PLUS",INDEX('ATLIS Percentages'!E:E,MATCH($G:$G&amp;" "&amp;$E:$E,'ATLIS Percentages'!$A:$A,0)),
F440="STAR",INDEX('ATLIS Percentages'!F:F,MATCH($G:$G&amp;" "&amp;$E:$E,'ATLIS Percentages'!$A:$A,0)))</f>
        <v>0</v>
      </c>
      <c r="I440" s="34">
        <f t="shared" si="12"/>
        <v>0</v>
      </c>
      <c r="J440" s="48">
        <f t="shared" si="13"/>
        <v>0</v>
      </c>
    </row>
    <row r="441" spans="1:10">
      <c r="A441" s="30" t="s">
        <v>137</v>
      </c>
      <c r="B441" t="s">
        <v>45</v>
      </c>
      <c r="C441" s="2">
        <v>70259916.127238616</v>
      </c>
      <c r="D441" t="s">
        <v>45</v>
      </c>
      <c r="E441" t="s">
        <v>23</v>
      </c>
      <c r="F441" t="s">
        <v>43</v>
      </c>
      <c r="G441" t="s">
        <v>138</v>
      </c>
      <c r="H441" s="25">
        <f>_xlfn.IFS(F441="STAR Kids",INDEX('ATLIS Percentages'!D:D,MATCH($G:$G&amp;" "&amp;$E:$E,'ATLIS Percentages'!$A:$A,0)),
F441="STAR+PLUS",INDEX('ATLIS Percentages'!E:E,MATCH($G:$G&amp;" "&amp;$E:$E,'ATLIS Percentages'!$A:$A,0)),
F441="STAR",INDEX('ATLIS Percentages'!F:F,MATCH($G:$G&amp;" "&amp;$E:$E,'ATLIS Percentages'!$A:$A,0)))</f>
        <v>0</v>
      </c>
      <c r="I441" s="34">
        <f t="shared" si="12"/>
        <v>0</v>
      </c>
      <c r="J441" s="48">
        <f t="shared" si="13"/>
        <v>0</v>
      </c>
    </row>
    <row r="442" spans="1:10">
      <c r="A442" s="30">
        <v>18</v>
      </c>
      <c r="B442" t="s">
        <v>48</v>
      </c>
      <c r="C442" s="2">
        <v>189151546.85698593</v>
      </c>
      <c r="D442" t="s">
        <v>48</v>
      </c>
      <c r="E442" t="s">
        <v>23</v>
      </c>
      <c r="F442" t="s">
        <v>43</v>
      </c>
      <c r="G442" t="s">
        <v>138</v>
      </c>
      <c r="H442" s="25">
        <f>_xlfn.IFS(F442="STAR Kids",INDEX('ATLIS Percentages'!D:D,MATCH($G:$G&amp;" "&amp;$E:$E,'ATLIS Percentages'!$A:$A,0)),
F442="STAR+PLUS",INDEX('ATLIS Percentages'!E:E,MATCH($G:$G&amp;" "&amp;$E:$E,'ATLIS Percentages'!$A:$A,0)),
F442="STAR",INDEX('ATLIS Percentages'!F:F,MATCH($G:$G&amp;" "&amp;$E:$E,'ATLIS Percentages'!$A:$A,0)))</f>
        <v>0</v>
      </c>
      <c r="I442" s="34">
        <f t="shared" si="12"/>
        <v>0</v>
      </c>
      <c r="J442" s="48">
        <f t="shared" si="13"/>
        <v>0</v>
      </c>
    </row>
    <row r="443" spans="1:10">
      <c r="A443" s="30">
        <v>19</v>
      </c>
      <c r="B443" t="s">
        <v>49</v>
      </c>
      <c r="C443" s="2">
        <v>0</v>
      </c>
      <c r="D443" t="s">
        <v>49</v>
      </c>
      <c r="E443" t="s">
        <v>23</v>
      </c>
      <c r="F443" t="s">
        <v>43</v>
      </c>
      <c r="G443" t="s">
        <v>138</v>
      </c>
      <c r="H443" s="25">
        <f>_xlfn.IFS(F443="STAR Kids",INDEX('ATLIS Percentages'!D:D,MATCH($G:$G&amp;" "&amp;$E:$E,'ATLIS Percentages'!$A:$A,0)),
F443="STAR+PLUS",INDEX('ATLIS Percentages'!E:E,MATCH($G:$G&amp;" "&amp;$E:$E,'ATLIS Percentages'!$A:$A,0)),
F443="STAR",INDEX('ATLIS Percentages'!F:F,MATCH($G:$G&amp;" "&amp;$E:$E,'ATLIS Percentages'!$A:$A,0)))</f>
        <v>0</v>
      </c>
      <c r="I443" s="34">
        <f t="shared" si="12"/>
        <v>0</v>
      </c>
      <c r="J443" s="48">
        <f t="shared" si="13"/>
        <v>0</v>
      </c>
    </row>
  </sheetData>
  <autoFilter ref="A3:J443" xr:uid="{00000000-0001-0000-0000-000000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4DDA-FF3D-4D74-A952-3AF704546380}">
  <sheetPr codeName="Sheet5"/>
  <dimension ref="A1:F19"/>
  <sheetViews>
    <sheetView workbookViewId="0">
      <selection activeCell="F29" sqref="F29"/>
    </sheetView>
  </sheetViews>
  <sheetFormatPr defaultRowHeight="15"/>
  <cols>
    <col min="1" max="1" width="33.140625" bestFit="1" customWidth="1"/>
    <col min="2" max="2" width="16.42578125" style="36" bestFit="1" customWidth="1"/>
    <col min="3" max="3" width="13.85546875" style="36" bestFit="1" customWidth="1"/>
    <col min="4" max="4" width="18" style="36" bestFit="1" customWidth="1"/>
    <col min="5" max="5" width="14.85546875" style="36" bestFit="1" customWidth="1"/>
    <col min="6" max="6" width="19.28515625" style="36" customWidth="1"/>
    <col min="7" max="7" width="32.28515625" bestFit="1" customWidth="1"/>
    <col min="8" max="8" width="61.7109375" bestFit="1" customWidth="1"/>
    <col min="9" max="9" width="32.28515625" bestFit="1" customWidth="1"/>
    <col min="10" max="10" width="66.5703125" bestFit="1" customWidth="1"/>
    <col min="11" max="11" width="37.28515625" bestFit="1" customWidth="1"/>
  </cols>
  <sheetData>
    <row r="1" spans="1:6">
      <c r="A1" s="33" t="s">
        <v>30</v>
      </c>
      <c r="B1" s="35" t="s">
        <v>139</v>
      </c>
    </row>
    <row r="2" spans="1:6">
      <c r="A2" s="33" t="s">
        <v>32</v>
      </c>
      <c r="B2" s="35" t="s">
        <v>139</v>
      </c>
    </row>
    <row r="4" spans="1:6">
      <c r="A4" s="26" t="s">
        <v>140</v>
      </c>
      <c r="B4" s="37" t="s">
        <v>141</v>
      </c>
      <c r="C4" s="38"/>
      <c r="D4" s="38"/>
      <c r="E4" s="38"/>
      <c r="F4" s="39"/>
    </row>
    <row r="5" spans="1:6" ht="30">
      <c r="A5" s="26" t="s">
        <v>142</v>
      </c>
      <c r="B5" s="40" t="s">
        <v>8</v>
      </c>
      <c r="C5" s="41" t="s">
        <v>9</v>
      </c>
      <c r="D5" s="42" t="s">
        <v>138</v>
      </c>
      <c r="E5" s="41" t="s">
        <v>11</v>
      </c>
      <c r="F5" s="49" t="s">
        <v>143</v>
      </c>
    </row>
    <row r="6" spans="1:6">
      <c r="A6" s="27" t="s">
        <v>7</v>
      </c>
      <c r="B6" s="40">
        <v>63445.990000000005</v>
      </c>
      <c r="C6" s="41">
        <v>174444.89</v>
      </c>
      <c r="D6" s="41">
        <v>0</v>
      </c>
      <c r="E6" s="41">
        <v>14773241.060000001</v>
      </c>
      <c r="F6" s="50">
        <v>15011131.940000001</v>
      </c>
    </row>
    <row r="7" spans="1:6">
      <c r="A7" s="28" t="s">
        <v>12</v>
      </c>
      <c r="B7" s="43">
        <v>12907828.949999999</v>
      </c>
      <c r="C7" s="44">
        <v>44768.21</v>
      </c>
      <c r="D7" s="44">
        <v>8174307.6799999997</v>
      </c>
      <c r="E7" s="44">
        <v>14575404.960000001</v>
      </c>
      <c r="F7" s="51">
        <v>35702309.799999997</v>
      </c>
    </row>
    <row r="8" spans="1:6">
      <c r="A8" s="28" t="s">
        <v>13</v>
      </c>
      <c r="B8" s="43">
        <v>61666.84</v>
      </c>
      <c r="C8" s="44">
        <v>0</v>
      </c>
      <c r="D8" s="44">
        <v>0</v>
      </c>
      <c r="E8" s="44">
        <v>4044602.04</v>
      </c>
      <c r="F8" s="51">
        <v>4106268.88</v>
      </c>
    </row>
    <row r="9" spans="1:6">
      <c r="A9" s="28" t="s">
        <v>14</v>
      </c>
      <c r="B9" s="43">
        <v>186278.42</v>
      </c>
      <c r="C9" s="44">
        <v>372436.28</v>
      </c>
      <c r="D9" s="44">
        <v>94471.549999999988</v>
      </c>
      <c r="E9" s="44">
        <v>12020596.140000001</v>
      </c>
      <c r="F9" s="51">
        <v>12673782.390000001</v>
      </c>
    </row>
    <row r="10" spans="1:6">
      <c r="A10" s="28" t="s">
        <v>15</v>
      </c>
      <c r="B10" s="43">
        <v>12280130.82</v>
      </c>
      <c r="C10" s="44">
        <v>285443.64999999997</v>
      </c>
      <c r="D10" s="44">
        <v>0</v>
      </c>
      <c r="E10" s="44">
        <v>10729868.270000001</v>
      </c>
      <c r="F10" s="51">
        <v>23295442.740000002</v>
      </c>
    </row>
    <row r="11" spans="1:6">
      <c r="A11" s="28" t="s">
        <v>16</v>
      </c>
      <c r="B11" s="43">
        <v>0</v>
      </c>
      <c r="C11" s="44">
        <v>381750.35</v>
      </c>
      <c r="D11" s="44">
        <v>0</v>
      </c>
      <c r="E11" s="44">
        <v>3203141.87</v>
      </c>
      <c r="F11" s="51">
        <v>3584892.22</v>
      </c>
    </row>
    <row r="12" spans="1:6">
      <c r="A12" s="28" t="s">
        <v>17</v>
      </c>
      <c r="B12" s="43">
        <v>171173.04</v>
      </c>
      <c r="C12" s="44">
        <v>552870.5</v>
      </c>
      <c r="D12" s="44">
        <v>0</v>
      </c>
      <c r="E12" s="44">
        <v>925387.57000000007</v>
      </c>
      <c r="F12" s="51">
        <v>1649431.11</v>
      </c>
    </row>
    <row r="13" spans="1:6">
      <c r="A13" s="28" t="s">
        <v>18</v>
      </c>
      <c r="B13" s="43">
        <v>6195223.1000000006</v>
      </c>
      <c r="C13" s="44">
        <v>1148338.78</v>
      </c>
      <c r="D13" s="44">
        <v>0</v>
      </c>
      <c r="E13" s="44">
        <v>2728432.55</v>
      </c>
      <c r="F13" s="51">
        <v>10071994.43</v>
      </c>
    </row>
    <row r="14" spans="1:6">
      <c r="A14" s="28" t="s">
        <v>19</v>
      </c>
      <c r="B14" s="43">
        <v>1580101.1400000001</v>
      </c>
      <c r="C14" s="44">
        <v>1529525.63</v>
      </c>
      <c r="D14" s="44">
        <v>436768.61</v>
      </c>
      <c r="E14" s="44">
        <v>1425637.19</v>
      </c>
      <c r="F14" s="51">
        <v>4972032.57</v>
      </c>
    </row>
    <row r="15" spans="1:6">
      <c r="A15" s="28" t="s">
        <v>20</v>
      </c>
      <c r="B15" s="43">
        <v>0</v>
      </c>
      <c r="C15" s="44">
        <v>3685324.2</v>
      </c>
      <c r="D15" s="44">
        <v>0</v>
      </c>
      <c r="E15" s="44">
        <v>2722581.19</v>
      </c>
      <c r="F15" s="51">
        <v>6407905.3900000006</v>
      </c>
    </row>
    <row r="16" spans="1:6">
      <c r="A16" s="28" t="s">
        <v>21</v>
      </c>
      <c r="B16" s="43">
        <v>4827155.5899999989</v>
      </c>
      <c r="C16" s="44">
        <v>298649.76</v>
      </c>
      <c r="D16" s="44">
        <v>0</v>
      </c>
      <c r="E16" s="44">
        <v>5118619.83</v>
      </c>
      <c r="F16" s="51">
        <v>10244425.18</v>
      </c>
    </row>
    <row r="17" spans="1:6">
      <c r="A17" s="28" t="s">
        <v>22</v>
      </c>
      <c r="B17" s="43">
        <v>125404.6</v>
      </c>
      <c r="C17" s="44">
        <v>85217.31</v>
      </c>
      <c r="D17" s="44">
        <v>0</v>
      </c>
      <c r="E17" s="44">
        <v>14293291.74</v>
      </c>
      <c r="F17" s="51">
        <v>14503913.65</v>
      </c>
    </row>
    <row r="18" spans="1:6">
      <c r="A18" s="28" t="s">
        <v>23</v>
      </c>
      <c r="B18" s="43">
        <v>63382.520000000004</v>
      </c>
      <c r="C18" s="44">
        <v>346731.6</v>
      </c>
      <c r="D18" s="44">
        <v>0</v>
      </c>
      <c r="E18" s="44">
        <v>1809266.32</v>
      </c>
      <c r="F18" s="51">
        <v>2219380.44</v>
      </c>
    </row>
    <row r="19" spans="1:6">
      <c r="A19" s="29" t="s">
        <v>143</v>
      </c>
      <c r="B19" s="45">
        <v>38461791.010000005</v>
      </c>
      <c r="C19" s="46">
        <v>8905501.1600000001</v>
      </c>
      <c r="D19" s="46">
        <v>8705547.8399999999</v>
      </c>
      <c r="E19" s="46">
        <v>88370070.729999989</v>
      </c>
      <c r="F19" s="52">
        <v>144442910.73999998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C1F66198776E43A1D56BC4060C9636" ma:contentTypeVersion="8" ma:contentTypeDescription="Create a new document." ma:contentTypeScope="" ma:versionID="b12512e9ab71db152efd4bcc3fd1230f">
  <xsd:schema xmlns:xsd="http://www.w3.org/2001/XMLSchema" xmlns:xs="http://www.w3.org/2001/XMLSchema" xmlns:p="http://schemas.microsoft.com/office/2006/metadata/properties" xmlns:ns2="1df9d044-5605-4daf-b7da-1d8587d83250" targetNamespace="http://schemas.microsoft.com/office/2006/metadata/properties" ma:root="true" ma:fieldsID="59543d4cfd86ff9fe61fd89f8d07ec20" ns2:_="">
    <xsd:import namespace="1df9d044-5605-4daf-b7da-1d8587d832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9d044-5605-4daf-b7da-1d8587d832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300222-2B28-4B51-B3A3-19B68BC4941C}"/>
</file>

<file path=customXml/itemProps2.xml><?xml version="1.0" encoding="utf-8"?>
<ds:datastoreItem xmlns:ds="http://schemas.openxmlformats.org/officeDocument/2006/customXml" ds:itemID="{68D39BC8-B005-4FD8-A279-1ACA77A168E2}"/>
</file>

<file path=customXml/itemProps3.xml><?xml version="1.0" encoding="utf-8"?>
<ds:datastoreItem xmlns:ds="http://schemas.openxmlformats.org/officeDocument/2006/customXml" ds:itemID="{8187B3AB-E967-498F-9D9A-A423C832365D}"/>
</file>

<file path=docMetadata/LabelInfo.xml><?xml version="1.0" encoding="utf-8"?>
<clbl:labelList xmlns:clbl="http://schemas.microsoft.com/office/2020/mipLabelMetadata">
  <clbl:label id="{9bf97732-82b9-499b-b16a-a93e8ebd536b}" enabled="0" method="" siteId="{9bf97732-82b9-499b-b16a-a93e8ebd536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2024-12-02T21:13:46Z</dcterms:created>
  <dcterms:modified xsi:type="dcterms:W3CDTF">2025-05-12T20:28:32Z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0x010100EBC1F66198776E43A1D56BC4060C9636</vt:lpwstr>
  </property>
  <property fmtid="{D5CDD505-2E9C-101B-9397-08002B2CF9AE}" pid="3" name="MediaServiceImageTags">
    <vt:lpwstr/>
  </property>
</Properties>
</file>