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C:\Users\vweber01\AppData\Local\Microsoft\Windows\INetCache\Content.Outlook\X8C5PUKJ\"/>
    </mc:Choice>
  </mc:AlternateContent>
  <xr:revisionPtr revIDLastSave="0" documentId="13_ncr:1_{8AF01342-14C0-44D7-BDF6-4E3F9ED6DC90}" xr6:coauthVersionLast="47" xr6:coauthVersionMax="47" xr10:uidLastSave="{00000000-0000-0000-0000-000000000000}"/>
  <bookViews>
    <workbookView xWindow="-110" yWindow="-110" windowWidth="19420" windowHeight="10420" tabRatio="418" activeTab="1" xr2:uid="{00000000-000D-0000-FFFF-FFFF00000000}"/>
  </bookViews>
  <sheets>
    <sheet name="Sample Size Calculation" sheetId="4" r:id="rId1"/>
    <sheet name="Medicaid In Network Survey Tool" sheetId="5" r:id="rId2"/>
    <sheet name="Data Validation Lists" sheetId="6" state="hidden" r:id="rId3"/>
  </sheets>
  <externalReferences>
    <externalReference r:id="rId4"/>
  </externalReferences>
  <definedNames>
    <definedName name="_Hlk163032545" localSheetId="2">'Data Validation Lists'!$A$27</definedName>
    <definedName name="ARC_Chld_SafeInCare_by_Facility_FY03Q3">#REF!</definedName>
    <definedName name="FY_fact_conf_vic_ARC_FY_Q">#REF!</definedName>
    <definedName name="ID">'[1]ID#s'!$A$2:$C$1251</definedName>
    <definedName name="IDCR">#REF!</definedName>
    <definedName name="IDCRS">[1]IDCR!$A$1:$D$953</definedName>
    <definedName name="IDs">#REF!</definedName>
    <definedName name="MER">[1]MER!$B$1:$K$1243</definedName>
    <definedName name="MERs">#REF!</definedName>
    <definedName name="tbl_1d_NonFPS_Cnt">#REF!</definedName>
    <definedName name="whatisth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3" i="5" l="1"/>
  <c r="BK5" i="5"/>
  <c r="BK6" i="5"/>
  <c r="BK7" i="5"/>
  <c r="BK8" i="5"/>
  <c r="BK9" i="5"/>
  <c r="BK10" i="5"/>
  <c r="BK11" i="5"/>
  <c r="BK12" i="5"/>
  <c r="BK14" i="5"/>
  <c r="BK15" i="5"/>
  <c r="BK16" i="5"/>
  <c r="BK17" i="5"/>
  <c r="BK18" i="5"/>
  <c r="BK19" i="5"/>
  <c r="BK20" i="5"/>
  <c r="BK21" i="5"/>
  <c r="BK22" i="5"/>
  <c r="BK23" i="5"/>
  <c r="BK24" i="5"/>
  <c r="BK25" i="5"/>
  <c r="BK26" i="5"/>
  <c r="BK27" i="5"/>
  <c r="BK28" i="5"/>
  <c r="BK29" i="5"/>
  <c r="BK30" i="5"/>
  <c r="BK31" i="5"/>
  <c r="BK32" i="5"/>
  <c r="BK33" i="5"/>
  <c r="BK34" i="5"/>
  <c r="BK35" i="5"/>
  <c r="BK36" i="5"/>
  <c r="BK37" i="5"/>
  <c r="BK38" i="5"/>
  <c r="BK39" i="5"/>
  <c r="BK40" i="5"/>
  <c r="BK41" i="5"/>
  <c r="BK42" i="5"/>
  <c r="BK43" i="5"/>
  <c r="BK44" i="5"/>
  <c r="BK45" i="5"/>
  <c r="BK46" i="5"/>
  <c r="BK47" i="5"/>
  <c r="BK48" i="5"/>
  <c r="BK49" i="5"/>
  <c r="BK50" i="5"/>
  <c r="BK51" i="5"/>
  <c r="BK52" i="5"/>
  <c r="BK53" i="5"/>
  <c r="BK54" i="5"/>
  <c r="BK55" i="5"/>
  <c r="BK56" i="5"/>
  <c r="BK57" i="5"/>
  <c r="BK58" i="5"/>
  <c r="BK59" i="5"/>
  <c r="BK60" i="5"/>
  <c r="BK61" i="5"/>
  <c r="BK62" i="5"/>
  <c r="BK63" i="5"/>
  <c r="BK64" i="5"/>
  <c r="BK65" i="5"/>
  <c r="BK66" i="5"/>
  <c r="BK67" i="5"/>
  <c r="BK68" i="5"/>
  <c r="BK69" i="5"/>
  <c r="BK70" i="5"/>
  <c r="BK71" i="5"/>
  <c r="BK72" i="5"/>
  <c r="BK73" i="5"/>
  <c r="BK74" i="5"/>
  <c r="BK75" i="5"/>
  <c r="BK76" i="5"/>
  <c r="BK77" i="5"/>
  <c r="BK78" i="5"/>
  <c r="BK79" i="5"/>
  <c r="BK80" i="5"/>
  <c r="BK81" i="5"/>
  <c r="BK82" i="5"/>
  <c r="BK83" i="5"/>
  <c r="BK84" i="5"/>
  <c r="BK85" i="5"/>
  <c r="BK86" i="5"/>
  <c r="BK87" i="5"/>
  <c r="BK88" i="5"/>
  <c r="BK89" i="5"/>
  <c r="BK90" i="5"/>
  <c r="BK91" i="5"/>
  <c r="BK92" i="5"/>
  <c r="BK93" i="5"/>
  <c r="BK94" i="5"/>
  <c r="BK95" i="5"/>
  <c r="BK96" i="5"/>
  <c r="BK97" i="5"/>
  <c r="BK98" i="5"/>
  <c r="BK99" i="5"/>
  <c r="BK100" i="5"/>
  <c r="BK101" i="5"/>
  <c r="BK102" i="5"/>
  <c r="BK103" i="5"/>
  <c r="BK104" i="5"/>
  <c r="BK105" i="5"/>
  <c r="BK106" i="5"/>
  <c r="BK107" i="5"/>
  <c r="BK108" i="5"/>
  <c r="BK109" i="5"/>
  <c r="BK110" i="5"/>
  <c r="BK111" i="5"/>
  <c r="BK112" i="5"/>
  <c r="BK113" i="5"/>
  <c r="BK114" i="5"/>
  <c r="BK115" i="5"/>
  <c r="BK116" i="5"/>
  <c r="BK117" i="5"/>
  <c r="BK118" i="5"/>
  <c r="BK119" i="5"/>
  <c r="BK120" i="5"/>
  <c r="BK121" i="5"/>
  <c r="BK122" i="5"/>
  <c r="BK123" i="5"/>
  <c r="BK124" i="5"/>
  <c r="BK125" i="5"/>
  <c r="BK126" i="5"/>
  <c r="BK127" i="5"/>
  <c r="BK128" i="5"/>
  <c r="BK129" i="5"/>
  <c r="BK130" i="5"/>
  <c r="BK131" i="5"/>
  <c r="BK132" i="5"/>
  <c r="BK133" i="5"/>
  <c r="BK134" i="5"/>
  <c r="BK135" i="5"/>
  <c r="BK136" i="5"/>
  <c r="BK137" i="5"/>
  <c r="BK138" i="5"/>
  <c r="BK139" i="5"/>
  <c r="BK140" i="5"/>
  <c r="BK141" i="5"/>
  <c r="BK142" i="5"/>
  <c r="BK143" i="5"/>
  <c r="BK144" i="5"/>
  <c r="BK145" i="5"/>
  <c r="BK146" i="5"/>
  <c r="BK147" i="5"/>
  <c r="BK148" i="5"/>
  <c r="BK149" i="5"/>
  <c r="BK150" i="5"/>
  <c r="BK151" i="5"/>
  <c r="BK152" i="5"/>
  <c r="BK153" i="5"/>
  <c r="BK154" i="5"/>
  <c r="BK155" i="5"/>
  <c r="BK156" i="5"/>
  <c r="BK157" i="5"/>
  <c r="BK158" i="5"/>
  <c r="BK159" i="5"/>
  <c r="BK160" i="5"/>
  <c r="BK161" i="5"/>
  <c r="BK162" i="5"/>
  <c r="BK163" i="5"/>
  <c r="BK164" i="5"/>
  <c r="BK165" i="5"/>
  <c r="BK166" i="5"/>
  <c r="BK167" i="5"/>
  <c r="BK168" i="5"/>
  <c r="BK169" i="5"/>
  <c r="BK170" i="5"/>
  <c r="BK171" i="5"/>
  <c r="BK172" i="5"/>
  <c r="BK173" i="5"/>
  <c r="BK174" i="5"/>
  <c r="BK175" i="5"/>
  <c r="BK176" i="5"/>
  <c r="BK177" i="5"/>
  <c r="BK178" i="5"/>
  <c r="BK179" i="5"/>
  <c r="BK180" i="5"/>
  <c r="BK181" i="5"/>
  <c r="BK182" i="5"/>
  <c r="BK183" i="5"/>
  <c r="BK184" i="5"/>
  <c r="BK185" i="5"/>
  <c r="BK186" i="5"/>
  <c r="BK187" i="5"/>
  <c r="BK188" i="5"/>
  <c r="BK189" i="5"/>
  <c r="BK190" i="5"/>
  <c r="BK191" i="5"/>
  <c r="BK192" i="5"/>
  <c r="BK193" i="5"/>
  <c r="BK194" i="5"/>
  <c r="BK195" i="5"/>
  <c r="BK196" i="5"/>
  <c r="BK197" i="5"/>
  <c r="BK198" i="5"/>
  <c r="BK199" i="5"/>
  <c r="BK200" i="5"/>
  <c r="BK201" i="5"/>
  <c r="BK202" i="5"/>
  <c r="BK203" i="5"/>
  <c r="BK204" i="5"/>
  <c r="BK205" i="5"/>
  <c r="BK206" i="5"/>
  <c r="BK207" i="5"/>
  <c r="BK208" i="5"/>
  <c r="BK209" i="5"/>
  <c r="BK210" i="5"/>
  <c r="BK211" i="5"/>
  <c r="BK212" i="5"/>
  <c r="BK213" i="5"/>
  <c r="BK214" i="5"/>
  <c r="BK215" i="5"/>
  <c r="BK216" i="5"/>
  <c r="BK217" i="5"/>
  <c r="BK218" i="5"/>
  <c r="BK219" i="5"/>
  <c r="BK220" i="5"/>
  <c r="BK221" i="5"/>
  <c r="BK222" i="5"/>
  <c r="BK223" i="5"/>
  <c r="BK224" i="5"/>
  <c r="BK225" i="5"/>
  <c r="BK226" i="5"/>
  <c r="BK227" i="5"/>
  <c r="BK228" i="5"/>
  <c r="BK229" i="5"/>
  <c r="BK230" i="5"/>
  <c r="BK231" i="5"/>
  <c r="BK232" i="5"/>
  <c r="BK233" i="5"/>
  <c r="BK234" i="5"/>
  <c r="BK235" i="5"/>
  <c r="BK236" i="5"/>
  <c r="BK237" i="5"/>
  <c r="BK238" i="5"/>
  <c r="BK239" i="5"/>
  <c r="BK240" i="5"/>
  <c r="BK241" i="5"/>
  <c r="BK242" i="5"/>
  <c r="BK243" i="5"/>
  <c r="BK244" i="5"/>
  <c r="BK245" i="5"/>
  <c r="BK246" i="5"/>
  <c r="BK247" i="5"/>
  <c r="BK248" i="5"/>
  <c r="BK249" i="5"/>
  <c r="BK250" i="5"/>
  <c r="BK251" i="5"/>
  <c r="BK252" i="5"/>
  <c r="BK253" i="5"/>
  <c r="BK254" i="5"/>
  <c r="BK255" i="5"/>
  <c r="BK256" i="5"/>
  <c r="BK257" i="5"/>
  <c r="BK258" i="5"/>
  <c r="BK259" i="5"/>
  <c r="BK260" i="5"/>
  <c r="BK261" i="5"/>
  <c r="BK262" i="5"/>
  <c r="BK263" i="5"/>
  <c r="BK264" i="5"/>
  <c r="BK265" i="5"/>
  <c r="BK266" i="5"/>
  <c r="BK267" i="5"/>
  <c r="BK268" i="5"/>
  <c r="BK269" i="5"/>
  <c r="BK270" i="5"/>
  <c r="BK271" i="5"/>
  <c r="BK272" i="5"/>
  <c r="BK273" i="5"/>
  <c r="BK274" i="5"/>
  <c r="BK275" i="5"/>
  <c r="BK276" i="5"/>
  <c r="BK277" i="5"/>
  <c r="BK278" i="5"/>
  <c r="BK279" i="5"/>
  <c r="BK280" i="5"/>
  <c r="BK281" i="5"/>
  <c r="BK282" i="5"/>
  <c r="BK283" i="5"/>
  <c r="BK284" i="5"/>
  <c r="BK285" i="5"/>
  <c r="BK286" i="5"/>
  <c r="BK287" i="5"/>
  <c r="BK288" i="5"/>
  <c r="BK289" i="5"/>
  <c r="BK290" i="5"/>
  <c r="BK291" i="5"/>
  <c r="BK292" i="5"/>
  <c r="BK293" i="5"/>
  <c r="BK294" i="5"/>
  <c r="BK295" i="5"/>
  <c r="BK296" i="5"/>
  <c r="BK297" i="5"/>
  <c r="BK298" i="5"/>
  <c r="BK299" i="5"/>
  <c r="BK300" i="5"/>
  <c r="BK301" i="5"/>
  <c r="BK302" i="5"/>
  <c r="BK303" i="5"/>
  <c r="BK304" i="5"/>
  <c r="BK305" i="5"/>
  <c r="BK306" i="5"/>
  <c r="BK307" i="5"/>
  <c r="BK308" i="5"/>
  <c r="BK309" i="5"/>
  <c r="BK310" i="5"/>
  <c r="BK311" i="5"/>
  <c r="BK312" i="5"/>
  <c r="BK313" i="5"/>
  <c r="BK314" i="5"/>
  <c r="BK315" i="5"/>
  <c r="BK316" i="5"/>
  <c r="BK317" i="5"/>
  <c r="BK318" i="5"/>
  <c r="BK319" i="5"/>
  <c r="BK320" i="5"/>
  <c r="BK321" i="5"/>
  <c r="BK322" i="5"/>
  <c r="BK323" i="5"/>
  <c r="BK324" i="5"/>
  <c r="BK325" i="5"/>
  <c r="BK326" i="5"/>
  <c r="BK327" i="5"/>
  <c r="BK328" i="5"/>
  <c r="BK329" i="5"/>
  <c r="BK330" i="5"/>
  <c r="BK331" i="5"/>
  <c r="BK332" i="5"/>
  <c r="BK333" i="5"/>
  <c r="BK334" i="5"/>
  <c r="BK335" i="5"/>
  <c r="BK336" i="5"/>
  <c r="BK337" i="5"/>
  <c r="BK338" i="5"/>
  <c r="BK339" i="5"/>
  <c r="BK340" i="5"/>
  <c r="BK341" i="5"/>
  <c r="BK342" i="5"/>
  <c r="BK343" i="5"/>
  <c r="BK344" i="5"/>
  <c r="BK345" i="5"/>
  <c r="BK346" i="5"/>
  <c r="BK347" i="5"/>
  <c r="BK348" i="5"/>
  <c r="BK349" i="5"/>
  <c r="BK350" i="5"/>
  <c r="BK351" i="5"/>
  <c r="BK352" i="5"/>
  <c r="BK353" i="5"/>
  <c r="BK354" i="5"/>
  <c r="BK355" i="5"/>
  <c r="BK356" i="5"/>
  <c r="BK357" i="5"/>
  <c r="BK358" i="5"/>
  <c r="BK359" i="5"/>
  <c r="BK360" i="5"/>
  <c r="BK361" i="5"/>
  <c r="BK362" i="5"/>
  <c r="BK363" i="5"/>
  <c r="BK364" i="5"/>
  <c r="BK365" i="5"/>
  <c r="BK366" i="5"/>
  <c r="BK367" i="5"/>
  <c r="BK368" i="5"/>
  <c r="BK369" i="5"/>
  <c r="BK370" i="5"/>
  <c r="BK371" i="5"/>
  <c r="BK372" i="5"/>
  <c r="BK373" i="5"/>
  <c r="BK374" i="5"/>
  <c r="BK375" i="5"/>
  <c r="BK376" i="5"/>
  <c r="BK377" i="5"/>
  <c r="BK378" i="5"/>
  <c r="BK379" i="5"/>
  <c r="BK380" i="5"/>
  <c r="BK381" i="5"/>
  <c r="BK382" i="5"/>
  <c r="BK383" i="5"/>
  <c r="BK384" i="5"/>
  <c r="BK385" i="5"/>
  <c r="BK386" i="5"/>
  <c r="BK387" i="5"/>
  <c r="BK388" i="5"/>
  <c r="BK389" i="5"/>
  <c r="BK390" i="5"/>
  <c r="BK391" i="5"/>
  <c r="BK392" i="5"/>
  <c r="BK393" i="5"/>
  <c r="BK394" i="5"/>
  <c r="BK395" i="5"/>
  <c r="BK396" i="5"/>
  <c r="BK397" i="5"/>
  <c r="BK398" i="5"/>
  <c r="BK399" i="5"/>
  <c r="BK400" i="5"/>
  <c r="BK401" i="5"/>
  <c r="BK402" i="5"/>
  <c r="BK403" i="5"/>
  <c r="BK404" i="5"/>
  <c r="BK405" i="5"/>
  <c r="BK406" i="5"/>
  <c r="BK407" i="5"/>
  <c r="BK408" i="5"/>
  <c r="BK409" i="5"/>
  <c r="BK410" i="5"/>
  <c r="BK411" i="5"/>
  <c r="BK412" i="5"/>
  <c r="BK413" i="5"/>
  <c r="BK414" i="5"/>
  <c r="BK415" i="5"/>
  <c r="BK416" i="5"/>
  <c r="BK417" i="5"/>
  <c r="BK418" i="5"/>
  <c r="BK419" i="5"/>
  <c r="BK420" i="5"/>
  <c r="BK421" i="5"/>
  <c r="BK422" i="5"/>
  <c r="BK423" i="5"/>
  <c r="BK424" i="5"/>
  <c r="BK425" i="5"/>
  <c r="BK426" i="5"/>
  <c r="BK427" i="5"/>
  <c r="BK428" i="5"/>
  <c r="BK429" i="5"/>
  <c r="BK430" i="5"/>
  <c r="BK431" i="5"/>
  <c r="BK432" i="5"/>
  <c r="BK433" i="5"/>
  <c r="BK434" i="5"/>
  <c r="BK435" i="5"/>
  <c r="BK436" i="5"/>
  <c r="BK437" i="5"/>
  <c r="BK438" i="5"/>
  <c r="BK439" i="5"/>
  <c r="BK440" i="5"/>
  <c r="BK441" i="5"/>
  <c r="BK442" i="5"/>
  <c r="BK443" i="5"/>
  <c r="BK444" i="5"/>
  <c r="BK445" i="5"/>
  <c r="BK446" i="5"/>
  <c r="BK447" i="5"/>
  <c r="BK448" i="5"/>
  <c r="BK449" i="5"/>
  <c r="BK450" i="5"/>
  <c r="BK451" i="5"/>
  <c r="BK452" i="5"/>
  <c r="BK453" i="5"/>
  <c r="BK454" i="5"/>
  <c r="BK455" i="5"/>
  <c r="BK456" i="5"/>
  <c r="BK457" i="5"/>
  <c r="BK458" i="5"/>
  <c r="BK459" i="5"/>
  <c r="BK460" i="5"/>
  <c r="BK461" i="5"/>
  <c r="BK462" i="5"/>
  <c r="BK463" i="5"/>
  <c r="BK464" i="5"/>
  <c r="BK465" i="5"/>
  <c r="BK466" i="5"/>
  <c r="BK467" i="5"/>
  <c r="BK468" i="5"/>
  <c r="BK469" i="5"/>
  <c r="BK470" i="5"/>
  <c r="BK471" i="5"/>
  <c r="BK472" i="5"/>
  <c r="BK473" i="5"/>
  <c r="BK474" i="5"/>
  <c r="BK475" i="5"/>
  <c r="BK476" i="5"/>
  <c r="BK477" i="5"/>
  <c r="BK478" i="5"/>
  <c r="BK479" i="5"/>
  <c r="BK480" i="5"/>
  <c r="BK481" i="5"/>
  <c r="BK482" i="5"/>
  <c r="BK483" i="5"/>
  <c r="BK484" i="5"/>
  <c r="BK485" i="5"/>
  <c r="BK486" i="5"/>
  <c r="BK487" i="5"/>
  <c r="BK488" i="5"/>
  <c r="BK489" i="5"/>
  <c r="BK490" i="5"/>
  <c r="BK491" i="5"/>
  <c r="BK492" i="5"/>
  <c r="BK493" i="5"/>
  <c r="BK494" i="5"/>
  <c r="BK495" i="5"/>
  <c r="BK496" i="5"/>
  <c r="BK497" i="5"/>
  <c r="BK498" i="5"/>
  <c r="BK499" i="5"/>
  <c r="BK500" i="5"/>
  <c r="BK501" i="5"/>
  <c r="BK502" i="5"/>
  <c r="BK503" i="5"/>
  <c r="BK504" i="5"/>
  <c r="BK505" i="5"/>
  <c r="BK506" i="5"/>
  <c r="BK507" i="5"/>
  <c r="BK508" i="5"/>
  <c r="BK509" i="5"/>
  <c r="BK510" i="5"/>
  <c r="BK511" i="5"/>
  <c r="BK512" i="5"/>
  <c r="BK513" i="5"/>
  <c r="BK514" i="5"/>
  <c r="BK515" i="5"/>
  <c r="BK516" i="5"/>
  <c r="BK517" i="5"/>
  <c r="BK518" i="5"/>
  <c r="BK519" i="5"/>
  <c r="BK520" i="5"/>
  <c r="BK521" i="5"/>
  <c r="BK522" i="5"/>
  <c r="BK523" i="5"/>
  <c r="BK524" i="5"/>
  <c r="BK525" i="5"/>
  <c r="BK526" i="5"/>
  <c r="BK527" i="5"/>
  <c r="BK528" i="5"/>
  <c r="BK529" i="5"/>
  <c r="BK530" i="5"/>
  <c r="BK531" i="5"/>
  <c r="BK532" i="5"/>
  <c r="BK533" i="5"/>
  <c r="BK534" i="5"/>
  <c r="BK535" i="5"/>
  <c r="BK536" i="5"/>
  <c r="BK537" i="5"/>
  <c r="BK538" i="5"/>
  <c r="BK539" i="5"/>
  <c r="BK540" i="5"/>
  <c r="BK541" i="5"/>
  <c r="BK542" i="5"/>
  <c r="BK543" i="5"/>
  <c r="BK544" i="5"/>
  <c r="BK545" i="5"/>
  <c r="BK546" i="5"/>
  <c r="BK547" i="5"/>
  <c r="BK548" i="5"/>
  <c r="BK549" i="5"/>
  <c r="BK550" i="5"/>
  <c r="BK551" i="5"/>
  <c r="BK552" i="5"/>
  <c r="BK553" i="5"/>
  <c r="BK554" i="5"/>
  <c r="BK555" i="5"/>
  <c r="BK556" i="5"/>
  <c r="BK557" i="5"/>
  <c r="BK558" i="5"/>
  <c r="BK559" i="5"/>
  <c r="BK560" i="5"/>
  <c r="BK561" i="5"/>
  <c r="BK562" i="5"/>
  <c r="BK563" i="5"/>
  <c r="BK564" i="5"/>
  <c r="BK565" i="5"/>
  <c r="BK566" i="5"/>
  <c r="BK567" i="5"/>
  <c r="BK568" i="5"/>
  <c r="BK569" i="5"/>
  <c r="BK570" i="5"/>
  <c r="BK571" i="5"/>
  <c r="BK572" i="5"/>
  <c r="BK573" i="5"/>
  <c r="BK574" i="5"/>
  <c r="BK575" i="5"/>
  <c r="BK576" i="5"/>
  <c r="BK577" i="5"/>
  <c r="BJ5" i="5"/>
  <c r="BJ6" i="5"/>
  <c r="BJ7" i="5"/>
  <c r="BJ8" i="5"/>
  <c r="BJ9" i="5"/>
  <c r="BJ10" i="5"/>
  <c r="BJ11" i="5"/>
  <c r="BJ12" i="5"/>
  <c r="BJ13" i="5"/>
  <c r="BJ14" i="5"/>
  <c r="BJ15" i="5"/>
  <c r="BJ16" i="5"/>
  <c r="BJ17" i="5"/>
  <c r="BJ18" i="5"/>
  <c r="BJ19" i="5"/>
  <c r="BJ20" i="5"/>
  <c r="BJ21" i="5"/>
  <c r="BJ22" i="5"/>
  <c r="BJ23" i="5"/>
  <c r="BJ24" i="5"/>
  <c r="BJ25" i="5"/>
  <c r="BJ26" i="5"/>
  <c r="BJ27" i="5"/>
  <c r="BJ28" i="5"/>
  <c r="BJ29" i="5"/>
  <c r="BJ30" i="5"/>
  <c r="BJ31" i="5"/>
  <c r="BJ32" i="5"/>
  <c r="BJ33" i="5"/>
  <c r="BJ34" i="5"/>
  <c r="BJ35" i="5"/>
  <c r="BJ36" i="5"/>
  <c r="BJ37" i="5"/>
  <c r="BJ38" i="5"/>
  <c r="BJ39" i="5"/>
  <c r="BJ40" i="5"/>
  <c r="BJ41" i="5"/>
  <c r="BJ42" i="5"/>
  <c r="BJ43" i="5"/>
  <c r="BJ44" i="5"/>
  <c r="BJ45" i="5"/>
  <c r="BJ46" i="5"/>
  <c r="BJ47" i="5"/>
  <c r="BJ48" i="5"/>
  <c r="BJ49" i="5"/>
  <c r="BJ50" i="5"/>
  <c r="BJ51" i="5"/>
  <c r="BJ52" i="5"/>
  <c r="BJ53" i="5"/>
  <c r="BJ54" i="5"/>
  <c r="BJ55" i="5"/>
  <c r="BJ56" i="5"/>
  <c r="BJ57" i="5"/>
  <c r="BJ58" i="5"/>
  <c r="BJ59" i="5"/>
  <c r="BJ60" i="5"/>
  <c r="BJ61" i="5"/>
  <c r="BJ62" i="5"/>
  <c r="BJ63" i="5"/>
  <c r="BJ64" i="5"/>
  <c r="BJ65" i="5"/>
  <c r="BJ66" i="5"/>
  <c r="BJ67" i="5"/>
  <c r="BJ68" i="5"/>
  <c r="BJ69" i="5"/>
  <c r="BJ70" i="5"/>
  <c r="BJ71" i="5"/>
  <c r="BJ72" i="5"/>
  <c r="BJ73" i="5"/>
  <c r="BJ74" i="5"/>
  <c r="BJ75" i="5"/>
  <c r="BJ76" i="5"/>
  <c r="BJ77" i="5"/>
  <c r="BJ78" i="5"/>
  <c r="BJ79" i="5"/>
  <c r="BJ80" i="5"/>
  <c r="BJ81" i="5"/>
  <c r="BJ82" i="5"/>
  <c r="BJ83" i="5"/>
  <c r="BJ84" i="5"/>
  <c r="BJ85" i="5"/>
  <c r="BJ86" i="5"/>
  <c r="BJ87" i="5"/>
  <c r="BJ88" i="5"/>
  <c r="BJ89" i="5"/>
  <c r="BJ90" i="5"/>
  <c r="BJ91" i="5"/>
  <c r="BJ92" i="5"/>
  <c r="BJ93" i="5"/>
  <c r="BJ94" i="5"/>
  <c r="BJ95" i="5"/>
  <c r="BJ96" i="5"/>
  <c r="BJ97" i="5"/>
  <c r="BJ98" i="5"/>
  <c r="BJ99" i="5"/>
  <c r="BJ100" i="5"/>
  <c r="BJ101" i="5"/>
  <c r="BJ102" i="5"/>
  <c r="BJ103" i="5"/>
  <c r="BJ104" i="5"/>
  <c r="BJ105" i="5"/>
  <c r="BJ106" i="5"/>
  <c r="BJ107" i="5"/>
  <c r="BJ108" i="5"/>
  <c r="BJ109" i="5"/>
  <c r="BJ110" i="5"/>
  <c r="BJ111" i="5"/>
  <c r="BJ112" i="5"/>
  <c r="BJ113" i="5"/>
  <c r="BJ114" i="5"/>
  <c r="BJ115" i="5"/>
  <c r="BJ116" i="5"/>
  <c r="BJ117" i="5"/>
  <c r="BJ118" i="5"/>
  <c r="BJ119" i="5"/>
  <c r="BJ120" i="5"/>
  <c r="BJ121" i="5"/>
  <c r="BJ122" i="5"/>
  <c r="BJ123" i="5"/>
  <c r="BJ124" i="5"/>
  <c r="BJ125" i="5"/>
  <c r="BJ126" i="5"/>
  <c r="BJ127" i="5"/>
  <c r="BJ128" i="5"/>
  <c r="BJ129" i="5"/>
  <c r="BJ130" i="5"/>
  <c r="BJ131" i="5"/>
  <c r="BJ132" i="5"/>
  <c r="BJ133" i="5"/>
  <c r="BJ134" i="5"/>
  <c r="BJ135" i="5"/>
  <c r="BJ136" i="5"/>
  <c r="BJ137" i="5"/>
  <c r="BJ138" i="5"/>
  <c r="BJ139" i="5"/>
  <c r="BJ140" i="5"/>
  <c r="BJ141" i="5"/>
  <c r="BJ142" i="5"/>
  <c r="BJ143" i="5"/>
  <c r="BJ144" i="5"/>
  <c r="BJ145" i="5"/>
  <c r="BJ146" i="5"/>
  <c r="BJ147" i="5"/>
  <c r="BJ148" i="5"/>
  <c r="BJ149" i="5"/>
  <c r="BJ150" i="5"/>
  <c r="BJ151" i="5"/>
  <c r="BJ152" i="5"/>
  <c r="BJ153" i="5"/>
  <c r="BJ154" i="5"/>
  <c r="BJ155" i="5"/>
  <c r="BJ156" i="5"/>
  <c r="BJ157" i="5"/>
  <c r="BJ158" i="5"/>
  <c r="BJ159" i="5"/>
  <c r="BJ160" i="5"/>
  <c r="BJ161" i="5"/>
  <c r="BJ162" i="5"/>
  <c r="BJ163" i="5"/>
  <c r="BJ164" i="5"/>
  <c r="BJ165" i="5"/>
  <c r="BJ166" i="5"/>
  <c r="BJ167" i="5"/>
  <c r="BJ168" i="5"/>
  <c r="BJ169" i="5"/>
  <c r="BJ170" i="5"/>
  <c r="BJ171" i="5"/>
  <c r="BJ172" i="5"/>
  <c r="BJ173" i="5"/>
  <c r="BJ174" i="5"/>
  <c r="BJ175" i="5"/>
  <c r="BJ176" i="5"/>
  <c r="BJ177" i="5"/>
  <c r="BJ178" i="5"/>
  <c r="BJ179" i="5"/>
  <c r="BJ180" i="5"/>
  <c r="BJ181" i="5"/>
  <c r="BJ182" i="5"/>
  <c r="BJ183" i="5"/>
  <c r="BJ184" i="5"/>
  <c r="BJ185" i="5"/>
  <c r="BJ186" i="5"/>
  <c r="BJ187" i="5"/>
  <c r="BJ188" i="5"/>
  <c r="BJ189" i="5"/>
  <c r="BJ190" i="5"/>
  <c r="BJ191" i="5"/>
  <c r="BJ192" i="5"/>
  <c r="BJ193" i="5"/>
  <c r="BJ194" i="5"/>
  <c r="BJ195" i="5"/>
  <c r="BJ196" i="5"/>
  <c r="BJ197" i="5"/>
  <c r="BJ198" i="5"/>
  <c r="BJ199" i="5"/>
  <c r="BJ200" i="5"/>
  <c r="BJ201" i="5"/>
  <c r="BJ202" i="5"/>
  <c r="BJ203" i="5"/>
  <c r="BJ204" i="5"/>
  <c r="BJ205" i="5"/>
  <c r="BJ206" i="5"/>
  <c r="BJ207" i="5"/>
  <c r="BJ208" i="5"/>
  <c r="BJ209" i="5"/>
  <c r="BJ210" i="5"/>
  <c r="BJ211" i="5"/>
  <c r="BJ212" i="5"/>
  <c r="BJ213" i="5"/>
  <c r="BJ214" i="5"/>
  <c r="BJ215" i="5"/>
  <c r="BJ216" i="5"/>
  <c r="BJ217" i="5"/>
  <c r="BJ218" i="5"/>
  <c r="BJ219" i="5"/>
  <c r="BJ220" i="5"/>
  <c r="BJ221" i="5"/>
  <c r="BJ222" i="5"/>
  <c r="BJ223" i="5"/>
  <c r="BJ224" i="5"/>
  <c r="BJ225" i="5"/>
  <c r="BJ226" i="5"/>
  <c r="BJ227" i="5"/>
  <c r="BJ228" i="5"/>
  <c r="BJ229" i="5"/>
  <c r="BJ230" i="5"/>
  <c r="BJ231" i="5"/>
  <c r="BJ232" i="5"/>
  <c r="BJ233" i="5"/>
  <c r="BJ234" i="5"/>
  <c r="BJ235" i="5"/>
  <c r="BJ236" i="5"/>
  <c r="BJ237" i="5"/>
  <c r="BJ238" i="5"/>
  <c r="BJ239" i="5"/>
  <c r="BJ240" i="5"/>
  <c r="BJ241" i="5"/>
  <c r="BJ242" i="5"/>
  <c r="BJ243" i="5"/>
  <c r="BJ244" i="5"/>
  <c r="BJ245" i="5"/>
  <c r="BJ246" i="5"/>
  <c r="BJ247" i="5"/>
  <c r="BJ248" i="5"/>
  <c r="BJ249" i="5"/>
  <c r="BJ250" i="5"/>
  <c r="BJ251" i="5"/>
  <c r="BJ252" i="5"/>
  <c r="BJ253" i="5"/>
  <c r="BJ254" i="5"/>
  <c r="BJ255" i="5"/>
  <c r="BJ256" i="5"/>
  <c r="BJ257" i="5"/>
  <c r="BJ258" i="5"/>
  <c r="BJ259" i="5"/>
  <c r="BJ260" i="5"/>
  <c r="BJ261" i="5"/>
  <c r="BJ262" i="5"/>
  <c r="BJ263" i="5"/>
  <c r="BJ264" i="5"/>
  <c r="BJ265" i="5"/>
  <c r="BJ266" i="5"/>
  <c r="BJ267" i="5"/>
  <c r="BJ268" i="5"/>
  <c r="BJ269" i="5"/>
  <c r="BJ270" i="5"/>
  <c r="BJ271" i="5"/>
  <c r="BJ272" i="5"/>
  <c r="BJ273" i="5"/>
  <c r="BJ274" i="5"/>
  <c r="BJ275" i="5"/>
  <c r="BJ276" i="5"/>
  <c r="BJ277" i="5"/>
  <c r="BJ278" i="5"/>
  <c r="BJ279" i="5"/>
  <c r="BJ280" i="5"/>
  <c r="BJ281" i="5"/>
  <c r="BJ282" i="5"/>
  <c r="BJ283" i="5"/>
  <c r="BJ284" i="5"/>
  <c r="BJ285" i="5"/>
  <c r="BJ286" i="5"/>
  <c r="BJ287" i="5"/>
  <c r="BJ288" i="5"/>
  <c r="BJ289" i="5"/>
  <c r="BJ290" i="5"/>
  <c r="BJ291" i="5"/>
  <c r="BJ292" i="5"/>
  <c r="BJ293" i="5"/>
  <c r="BJ294" i="5"/>
  <c r="BJ295" i="5"/>
  <c r="BJ296" i="5"/>
  <c r="BJ297" i="5"/>
  <c r="BJ298" i="5"/>
  <c r="BJ299" i="5"/>
  <c r="BJ300" i="5"/>
  <c r="BJ301" i="5"/>
  <c r="BJ302" i="5"/>
  <c r="BJ303" i="5"/>
  <c r="BJ304" i="5"/>
  <c r="BJ305" i="5"/>
  <c r="BJ306" i="5"/>
  <c r="BJ307" i="5"/>
  <c r="BJ308" i="5"/>
  <c r="BJ309" i="5"/>
  <c r="BJ310" i="5"/>
  <c r="BJ311" i="5"/>
  <c r="BJ312" i="5"/>
  <c r="BJ313" i="5"/>
  <c r="BJ314" i="5"/>
  <c r="BJ315" i="5"/>
  <c r="BJ316" i="5"/>
  <c r="BJ317" i="5"/>
  <c r="BJ318" i="5"/>
  <c r="BJ319" i="5"/>
  <c r="BJ320" i="5"/>
  <c r="BJ321" i="5"/>
  <c r="BJ322" i="5"/>
  <c r="BJ323" i="5"/>
  <c r="BJ324" i="5"/>
  <c r="BJ325" i="5"/>
  <c r="BJ326" i="5"/>
  <c r="BJ327" i="5"/>
  <c r="BJ328" i="5"/>
  <c r="BJ329" i="5"/>
  <c r="BJ330" i="5"/>
  <c r="BJ331" i="5"/>
  <c r="BJ332" i="5"/>
  <c r="BJ333" i="5"/>
  <c r="BJ334" i="5"/>
  <c r="BJ335" i="5"/>
  <c r="BJ336" i="5"/>
  <c r="BJ337" i="5"/>
  <c r="BJ338" i="5"/>
  <c r="BJ339" i="5"/>
  <c r="BJ340" i="5"/>
  <c r="BJ341" i="5"/>
  <c r="BJ342" i="5"/>
  <c r="BJ343" i="5"/>
  <c r="BJ344" i="5"/>
  <c r="BJ345" i="5"/>
  <c r="BJ346" i="5"/>
  <c r="BJ347" i="5"/>
  <c r="BJ348" i="5"/>
  <c r="BJ349" i="5"/>
  <c r="BJ350" i="5"/>
  <c r="BJ351" i="5"/>
  <c r="BJ352" i="5"/>
  <c r="BJ353" i="5"/>
  <c r="BJ354" i="5"/>
  <c r="BJ355" i="5"/>
  <c r="BJ356" i="5"/>
  <c r="BJ357" i="5"/>
  <c r="BJ358" i="5"/>
  <c r="BJ359" i="5"/>
  <c r="BJ360" i="5"/>
  <c r="BJ361" i="5"/>
  <c r="BJ362" i="5"/>
  <c r="BJ363" i="5"/>
  <c r="BJ364" i="5"/>
  <c r="BJ365" i="5"/>
  <c r="BJ366" i="5"/>
  <c r="BJ367" i="5"/>
  <c r="BJ368" i="5"/>
  <c r="BJ369" i="5"/>
  <c r="BJ370" i="5"/>
  <c r="BJ371" i="5"/>
  <c r="BJ372" i="5"/>
  <c r="BJ373" i="5"/>
  <c r="BJ374" i="5"/>
  <c r="BJ375" i="5"/>
  <c r="BJ376" i="5"/>
  <c r="BJ377" i="5"/>
  <c r="BJ378" i="5"/>
  <c r="BJ379" i="5"/>
  <c r="BJ380" i="5"/>
  <c r="BJ381" i="5"/>
  <c r="BJ382" i="5"/>
  <c r="BJ383" i="5"/>
  <c r="BJ384" i="5"/>
  <c r="BJ385" i="5"/>
  <c r="BJ386" i="5"/>
  <c r="BJ387" i="5"/>
  <c r="BJ388" i="5"/>
  <c r="BJ389" i="5"/>
  <c r="BJ390" i="5"/>
  <c r="BJ391" i="5"/>
  <c r="BJ392" i="5"/>
  <c r="BJ393" i="5"/>
  <c r="BJ394" i="5"/>
  <c r="BJ395" i="5"/>
  <c r="BJ396" i="5"/>
  <c r="BJ397" i="5"/>
  <c r="BJ398" i="5"/>
  <c r="BJ399" i="5"/>
  <c r="BJ400" i="5"/>
  <c r="BJ401" i="5"/>
  <c r="BJ402" i="5"/>
  <c r="BJ403" i="5"/>
  <c r="BJ404" i="5"/>
  <c r="BJ405" i="5"/>
  <c r="BJ406" i="5"/>
  <c r="BJ407" i="5"/>
  <c r="BJ408" i="5"/>
  <c r="BJ409" i="5"/>
  <c r="BJ410" i="5"/>
  <c r="BJ411" i="5"/>
  <c r="BJ412" i="5"/>
  <c r="BJ413" i="5"/>
  <c r="BJ414" i="5"/>
  <c r="BJ415" i="5"/>
  <c r="BJ416" i="5"/>
  <c r="BJ417" i="5"/>
  <c r="BJ418" i="5"/>
  <c r="BJ419" i="5"/>
  <c r="BJ420" i="5"/>
  <c r="BJ421" i="5"/>
  <c r="BJ422" i="5"/>
  <c r="BJ423" i="5"/>
  <c r="BJ424" i="5"/>
  <c r="BJ425" i="5"/>
  <c r="BJ426" i="5"/>
  <c r="BJ427" i="5"/>
  <c r="BJ428" i="5"/>
  <c r="BJ429" i="5"/>
  <c r="BJ430" i="5"/>
  <c r="BJ431" i="5"/>
  <c r="BJ432" i="5"/>
  <c r="BJ433" i="5"/>
  <c r="BJ434" i="5"/>
  <c r="BJ435" i="5"/>
  <c r="BJ436" i="5"/>
  <c r="BJ437" i="5"/>
  <c r="BJ438" i="5"/>
  <c r="BJ439" i="5"/>
  <c r="BJ440" i="5"/>
  <c r="BJ441" i="5"/>
  <c r="BJ442" i="5"/>
  <c r="BJ443" i="5"/>
  <c r="BJ444" i="5"/>
  <c r="BJ445" i="5"/>
  <c r="BJ446" i="5"/>
  <c r="BJ447" i="5"/>
  <c r="BJ448" i="5"/>
  <c r="BJ449" i="5"/>
  <c r="BJ450" i="5"/>
  <c r="BJ451" i="5"/>
  <c r="BJ452" i="5"/>
  <c r="BJ453" i="5"/>
  <c r="BJ454" i="5"/>
  <c r="BJ455" i="5"/>
  <c r="BJ456" i="5"/>
  <c r="BJ457" i="5"/>
  <c r="BJ458" i="5"/>
  <c r="BJ459" i="5"/>
  <c r="BJ460" i="5"/>
  <c r="BJ461" i="5"/>
  <c r="BJ462" i="5"/>
  <c r="BJ463" i="5"/>
  <c r="BJ464" i="5"/>
  <c r="BJ465" i="5"/>
  <c r="BJ466" i="5"/>
  <c r="BJ467" i="5"/>
  <c r="BJ468" i="5"/>
  <c r="BJ469" i="5"/>
  <c r="BJ470" i="5"/>
  <c r="BJ471" i="5"/>
  <c r="BJ472" i="5"/>
  <c r="BJ473" i="5"/>
  <c r="BJ474" i="5"/>
  <c r="BJ475" i="5"/>
  <c r="BJ476" i="5"/>
  <c r="BJ477" i="5"/>
  <c r="BJ478" i="5"/>
  <c r="BJ479" i="5"/>
  <c r="BJ480" i="5"/>
  <c r="BJ481" i="5"/>
  <c r="BJ482" i="5"/>
  <c r="BJ483" i="5"/>
  <c r="BJ484" i="5"/>
  <c r="BJ485" i="5"/>
  <c r="BJ486" i="5"/>
  <c r="BJ487" i="5"/>
  <c r="BJ488" i="5"/>
  <c r="BJ489" i="5"/>
  <c r="BJ490" i="5"/>
  <c r="BJ491" i="5"/>
  <c r="BJ492" i="5"/>
  <c r="BJ493" i="5"/>
  <c r="BJ494" i="5"/>
  <c r="BJ495" i="5"/>
  <c r="BJ496" i="5"/>
  <c r="BJ497" i="5"/>
  <c r="BJ498" i="5"/>
  <c r="BJ499" i="5"/>
  <c r="BJ500" i="5"/>
  <c r="BJ501" i="5"/>
  <c r="BJ502" i="5"/>
  <c r="BJ503" i="5"/>
  <c r="BJ504" i="5"/>
  <c r="BJ505" i="5"/>
  <c r="BJ506" i="5"/>
  <c r="BJ507" i="5"/>
  <c r="BJ508" i="5"/>
  <c r="BJ509" i="5"/>
  <c r="BJ510" i="5"/>
  <c r="BJ511" i="5"/>
  <c r="BJ512" i="5"/>
  <c r="BJ513" i="5"/>
  <c r="BJ514" i="5"/>
  <c r="BJ515" i="5"/>
  <c r="BJ516" i="5"/>
  <c r="BJ517" i="5"/>
  <c r="BJ518" i="5"/>
  <c r="BJ519" i="5"/>
  <c r="BJ520" i="5"/>
  <c r="BJ521" i="5"/>
  <c r="BJ522" i="5"/>
  <c r="BJ523" i="5"/>
  <c r="BJ524" i="5"/>
  <c r="BJ525" i="5"/>
  <c r="BJ526" i="5"/>
  <c r="BJ527" i="5"/>
  <c r="BJ528" i="5"/>
  <c r="BJ529" i="5"/>
  <c r="BJ530" i="5"/>
  <c r="BJ531" i="5"/>
  <c r="BJ532" i="5"/>
  <c r="BJ533" i="5"/>
  <c r="BJ534" i="5"/>
  <c r="BJ535" i="5"/>
  <c r="BJ536" i="5"/>
  <c r="BJ537" i="5"/>
  <c r="BJ538" i="5"/>
  <c r="BJ539" i="5"/>
  <c r="BJ540" i="5"/>
  <c r="BJ541" i="5"/>
  <c r="BJ542" i="5"/>
  <c r="BJ543" i="5"/>
  <c r="BJ544" i="5"/>
  <c r="BJ545" i="5"/>
  <c r="BJ546" i="5"/>
  <c r="BJ547" i="5"/>
  <c r="BJ548" i="5"/>
  <c r="BJ549" i="5"/>
  <c r="BJ550" i="5"/>
  <c r="BJ551" i="5"/>
  <c r="BJ552" i="5"/>
  <c r="BJ553" i="5"/>
  <c r="BJ554" i="5"/>
  <c r="BJ555" i="5"/>
  <c r="BJ556" i="5"/>
  <c r="BJ557" i="5"/>
  <c r="BJ558" i="5"/>
  <c r="BJ559" i="5"/>
  <c r="BJ560" i="5"/>
  <c r="BJ561" i="5"/>
  <c r="BJ562" i="5"/>
  <c r="BJ563" i="5"/>
  <c r="BJ564" i="5"/>
  <c r="BJ565" i="5"/>
  <c r="BJ566" i="5"/>
  <c r="BJ567" i="5"/>
  <c r="BJ568" i="5"/>
  <c r="BJ569" i="5"/>
  <c r="BJ570" i="5"/>
  <c r="BJ571" i="5"/>
  <c r="BJ572" i="5"/>
  <c r="BJ573" i="5"/>
  <c r="BJ574" i="5"/>
  <c r="BJ575" i="5"/>
  <c r="BJ576" i="5"/>
  <c r="BJ577" i="5"/>
  <c r="BK4" i="5"/>
  <c r="BJ4" i="5"/>
  <c r="R23" i="4"/>
  <c r="J23" i="4"/>
  <c r="B23" i="4"/>
  <c r="R22" i="4"/>
  <c r="J22" i="4"/>
  <c r="R20" i="4"/>
  <c r="R21" i="4"/>
  <c r="J21" i="4"/>
  <c r="J20" i="4"/>
  <c r="Y44" i="4"/>
  <c r="X44" i="4"/>
  <c r="U23" i="4" s="1"/>
  <c r="W44" i="4"/>
  <c r="U22" i="4" s="1"/>
  <c r="V44" i="4"/>
  <c r="U44" i="4"/>
  <c r="U21" i="4" s="1"/>
  <c r="T44" i="4"/>
  <c r="S44" i="4"/>
  <c r="U20" i="4" s="1"/>
  <c r="R44" i="4"/>
  <c r="Y30" i="4"/>
  <c r="Y41" i="4" s="1"/>
  <c r="X30" i="4"/>
  <c r="X37" i="4" s="1"/>
  <c r="W30" i="4"/>
  <c r="W41" i="4" s="1"/>
  <c r="V30" i="4"/>
  <c r="V37" i="4" s="1"/>
  <c r="U30" i="4"/>
  <c r="U33" i="4" s="1"/>
  <c r="T30" i="4"/>
  <c r="T41" i="4" s="1"/>
  <c r="S30" i="4"/>
  <c r="S33" i="4" s="1"/>
  <c r="R30" i="4"/>
  <c r="R41" i="4" s="1"/>
  <c r="Q44" i="4"/>
  <c r="M23" i="4" s="1"/>
  <c r="P44" i="4"/>
  <c r="O44" i="4"/>
  <c r="M22" i="4" s="1"/>
  <c r="N44" i="4"/>
  <c r="K44" i="4"/>
  <c r="M44" i="4"/>
  <c r="M21" i="4" s="1"/>
  <c r="L44" i="4"/>
  <c r="J44" i="4"/>
  <c r="B30" i="4"/>
  <c r="B37" i="4" s="1"/>
  <c r="C30" i="4"/>
  <c r="C33" i="4" s="1"/>
  <c r="D30" i="4"/>
  <c r="D33" i="4" s="1"/>
  <c r="E30" i="4"/>
  <c r="E33" i="4" s="1"/>
  <c r="F30" i="4"/>
  <c r="F37" i="4" s="1"/>
  <c r="G30" i="4"/>
  <c r="G41" i="4" s="1"/>
  <c r="H30" i="4"/>
  <c r="H41" i="4" s="1"/>
  <c r="I30" i="4"/>
  <c r="I33" i="4" s="1"/>
  <c r="B44" i="4"/>
  <c r="C44" i="4"/>
  <c r="D44" i="4"/>
  <c r="E44" i="4"/>
  <c r="F44" i="4"/>
  <c r="G44" i="4"/>
  <c r="H44" i="4"/>
  <c r="I44" i="4"/>
  <c r="Q30" i="4"/>
  <c r="Q37" i="4" s="1"/>
  <c r="P30" i="4"/>
  <c r="P41" i="4" s="1"/>
  <c r="O30" i="4"/>
  <c r="O37" i="4" s="1"/>
  <c r="N30" i="4"/>
  <c r="N41" i="4" s="1"/>
  <c r="M30" i="4"/>
  <c r="M37" i="4" s="1"/>
  <c r="L30" i="4"/>
  <c r="L33" i="4" s="1"/>
  <c r="K30" i="4"/>
  <c r="K37" i="4" s="1"/>
  <c r="J30" i="4"/>
  <c r="J33" i="4" s="1"/>
  <c r="B22" i="4"/>
  <c r="B21" i="4"/>
  <c r="B20" i="4"/>
  <c r="V22" i="4" l="1"/>
  <c r="L23" i="4"/>
  <c r="N23" i="4" s="1"/>
  <c r="M20" i="4"/>
  <c r="X41" i="4"/>
  <c r="V41" i="4"/>
  <c r="W33" i="4"/>
  <c r="T22" i="4" s="1"/>
  <c r="S41" i="4"/>
  <c r="T20" i="4" s="1"/>
  <c r="V20" i="4" s="1"/>
  <c r="Y33" i="4"/>
  <c r="S37" i="4"/>
  <c r="Y37" i="4"/>
  <c r="T23" i="4" s="1"/>
  <c r="V23" i="4" s="1"/>
  <c r="R33" i="4"/>
  <c r="R37" i="4"/>
  <c r="T33" i="4"/>
  <c r="T21" i="4" s="1"/>
  <c r="V21" i="4" s="1"/>
  <c r="T37" i="4"/>
  <c r="U37" i="4"/>
  <c r="U41" i="4"/>
  <c r="V33" i="4"/>
  <c r="X33" i="4"/>
  <c r="W37" i="4"/>
  <c r="L41" i="4"/>
  <c r="K41" i="4"/>
  <c r="K33" i="4"/>
  <c r="P33" i="4"/>
  <c r="J37" i="4"/>
  <c r="L37" i="4"/>
  <c r="P37" i="4"/>
  <c r="N37" i="4"/>
  <c r="O33" i="4"/>
  <c r="J41" i="4"/>
  <c r="Q33" i="4"/>
  <c r="N33" i="4"/>
  <c r="M33" i="4"/>
  <c r="L21" i="4" s="1"/>
  <c r="N21" i="4" s="1"/>
  <c r="M41" i="4"/>
  <c r="O41" i="4"/>
  <c r="Q41" i="4"/>
  <c r="E23" i="4"/>
  <c r="E22" i="4"/>
  <c r="E21" i="4"/>
  <c r="E20" i="4"/>
  <c r="I37" i="4"/>
  <c r="I41" i="4"/>
  <c r="G33" i="4"/>
  <c r="G37" i="4"/>
  <c r="E41" i="4"/>
  <c r="E37" i="4"/>
  <c r="C41" i="4"/>
  <c r="C37" i="4"/>
  <c r="H33" i="4"/>
  <c r="H37" i="4"/>
  <c r="F41" i="4"/>
  <c r="F33" i="4"/>
  <c r="D41" i="4"/>
  <c r="D37" i="4"/>
  <c r="B41" i="4"/>
  <c r="B33" i="4"/>
  <c r="D21" i="4"/>
  <c r="L22" i="4" l="1"/>
  <c r="N22" i="4" s="1"/>
  <c r="L20" i="4"/>
  <c r="N20" i="4" s="1"/>
  <c r="D22" i="4"/>
  <c r="F22" i="4" s="1"/>
  <c r="D23" i="4"/>
  <c r="F23" i="4" s="1"/>
  <c r="F21" i="4"/>
  <c r="D20" i="4"/>
  <c r="F20" i="4" s="1"/>
</calcChain>
</file>

<file path=xl/sharedStrings.xml><?xml version="1.0" encoding="utf-8"?>
<sst xmlns="http://schemas.openxmlformats.org/spreadsheetml/2006/main" count="5244" uniqueCount="1871">
  <si>
    <t>Managed Care Model</t>
  </si>
  <si>
    <t>STAR</t>
  </si>
  <si>
    <t>Yes</t>
  </si>
  <si>
    <t>STAR PLUS</t>
  </si>
  <si>
    <t>STAR Kids</t>
  </si>
  <si>
    <t>Applicable Service Delivery Area (s)</t>
  </si>
  <si>
    <t>SDA 1</t>
  </si>
  <si>
    <t>Bexar</t>
  </si>
  <si>
    <t>SDA 2</t>
  </si>
  <si>
    <t>Dallas</t>
  </si>
  <si>
    <t>SDA 3</t>
  </si>
  <si>
    <t>El Paso</t>
  </si>
  <si>
    <t>SDA 4</t>
  </si>
  <si>
    <t>Harris</t>
  </si>
  <si>
    <t>SDA 5</t>
  </si>
  <si>
    <t>Hidalgo</t>
  </si>
  <si>
    <t>SDA 6</t>
  </si>
  <si>
    <t>Jefferson</t>
  </si>
  <si>
    <t>SDA 7</t>
  </si>
  <si>
    <t>Lubbock</t>
  </si>
  <si>
    <t>SDA 8</t>
  </si>
  <si>
    <t>MRSA Central</t>
  </si>
  <si>
    <t>SDA 9</t>
  </si>
  <si>
    <t>MRSA Northeast</t>
  </si>
  <si>
    <t>SDA 10</t>
  </si>
  <si>
    <t>MRSA West</t>
  </si>
  <si>
    <t>SDA 11</t>
  </si>
  <si>
    <t>Nueces</t>
  </si>
  <si>
    <t>SDA 12</t>
  </si>
  <si>
    <t>Tarrant</t>
  </si>
  <si>
    <t>SDA 13</t>
  </si>
  <si>
    <t>Travis</t>
  </si>
  <si>
    <t xml:space="preserve"> In Network Validation Minimum Standard</t>
  </si>
  <si>
    <t>As a Sample of In Network Hospitals</t>
  </si>
  <si>
    <t>As a Percentage of Unique Claims</t>
  </si>
  <si>
    <t>Did MCO collect validation from a sufficient number of In Network Hospitals?</t>
  </si>
  <si>
    <t>Did MCO collect validation representing a sufficient percentage of In Network Hospitals?</t>
  </si>
  <si>
    <t>MCO Minimum Standard Met and Report is Considered Valid?</t>
  </si>
  <si>
    <t>Rural Hospital</t>
  </si>
  <si>
    <t>Children's Hospital</t>
  </si>
  <si>
    <t>Urban</t>
  </si>
  <si>
    <t>State-Owned Non-IMD</t>
  </si>
  <si>
    <t>Total Number of Rural Hospitals In Network</t>
  </si>
  <si>
    <t>Total Number of Rural Hospitals In Network for Which MCO Reported?</t>
  </si>
  <si>
    <t>Total Number of Children's Hospitals In Network</t>
  </si>
  <si>
    <t>Total Number of Children's Hospitals In Network for Which MCO Reported?</t>
  </si>
  <si>
    <t>Total Number of Urban Hospitals In Network</t>
  </si>
  <si>
    <t>Total Number of Urban Hospitals In Network for Which MCO Reported?</t>
  </si>
  <si>
    <t>Total Number of State-owned Non-IMD Hospitals In Network</t>
  </si>
  <si>
    <t>Total Number of State-Owned Non-IMD Hospitals In Network for Which MCO Reported?</t>
  </si>
  <si>
    <t>90% Confidence with a 10% Confidence Interval</t>
  </si>
  <si>
    <t>95% Confidence with a 5% Confidence Interval</t>
  </si>
  <si>
    <t>98% Confidence with a 2% Confidence Interval</t>
  </si>
  <si>
    <t>Total Number of Rural Hospital Claims Received in Fiscal Year 2023</t>
  </si>
  <si>
    <t>Total Number of Rural Hospital Claims for Which MCO Reported?</t>
  </si>
  <si>
    <t>Total Number of Children's Hospital Claims Received in Fiscal Year 2023</t>
  </si>
  <si>
    <t>Total Number of Children's Hospital Claims for Which MCO Reported?</t>
  </si>
  <si>
    <t>Total Number of Urban Hospital Claims Received in 2023</t>
  </si>
  <si>
    <t>Total Number of Urban Hospital Claims for Which MCO Reported?</t>
  </si>
  <si>
    <t>Total Number of State-Owned Non-IMD Hospital Claims Received in 2023</t>
  </si>
  <si>
    <t>Total Number of State-Owned Non-IMD Hospital Claims for Which MCO Reported?</t>
  </si>
  <si>
    <t>Master TPI</t>
  </si>
  <si>
    <t>Master NPI</t>
  </si>
  <si>
    <t>PROVIDER NAME</t>
  </si>
  <si>
    <t>Class</t>
  </si>
  <si>
    <t>SDA</t>
  </si>
  <si>
    <t>STAR FY2023 Unique Encounters</t>
  </si>
  <si>
    <t>STAR In/Out of Network</t>
  </si>
  <si>
    <t>STAR Plus FY2023 Unique Encounters</t>
  </si>
  <si>
    <t>STAR Plus In/Out of Network</t>
  </si>
  <si>
    <t>STAR Kids FY2023 Unique Encounters</t>
  </si>
  <si>
    <t>STAR Kids In/Out of Network</t>
  </si>
  <si>
    <t>Please Indicate "Yes" if the Person Completing the Survey certifies the accuracy of the information. For all sections of this survey, if needed, please contact your information technology department or HIE to confirm your answers.</t>
  </si>
  <si>
    <t>Name of Person Completing Survey</t>
  </si>
  <si>
    <t>Title</t>
  </si>
  <si>
    <t>Email Address</t>
  </si>
  <si>
    <t>Zip Code</t>
  </si>
  <si>
    <t>Phone Number</t>
  </si>
  <si>
    <t>Date</t>
  </si>
  <si>
    <t>Section 1: Admission, Discharge, Transfer (ADT) data (All responses should be as of September 1, 2024, unless otherwise noted)</t>
  </si>
  <si>
    <t>Section 2:  Clinical Data (All responses should be as of September 1, 2024, unless otherwise noted)</t>
  </si>
  <si>
    <t>Section 3: Narrative Description on Uses of HIE</t>
  </si>
  <si>
    <t>1. Does your hospital electronically share ADT data outside of your hospital or hospital system? (If "No", skip to Question 4)</t>
  </si>
  <si>
    <t>2. What types of ADT encounters are shared</t>
  </si>
  <si>
    <t>3.	Does your hospital share ADT data via the Emergency Department Encounter Notification (EDEN) system?  (If Yes "1 or 2" skip to Question 8)</t>
  </si>
  <si>
    <t xml:space="preserve">4.	Has your hospital taken any of the steps below to connect to EDEN (Select highest number that applies)
</t>
  </si>
  <si>
    <t>5. Does your hospital plan to connect to EDEN directly through HIETexas or through a regional HIE connected to HIETexas by August 31, 2025? (If "Yes" skip to Question 7)</t>
  </si>
  <si>
    <t xml:space="preserve">6.	If your hospital does not plan to connect to EDEN by August 31, 2025, please explain why, including barriers you face. </t>
  </si>
  <si>
    <t xml:space="preserve">7.	Does your hospital share ADT data through any of the following Texas regional HIEs (If more than one apply, select primary HIE partner)
</t>
  </si>
  <si>
    <t>8.	Does your hospital share patient or encounter level Consolidated Clinical Document Architecture (C-CDA) messages outside of your system? (If "No" skip to Question 15)</t>
  </si>
  <si>
    <t>9. Does your hospital share C-CDA messages for ED encounters?</t>
  </si>
  <si>
    <t>10. Does your hospital share C-CDA messages for Inpatient encounters?</t>
  </si>
  <si>
    <t>11.	Does your hospital share C-CDA patient level summaries?</t>
  </si>
  <si>
    <t>12. Does your hospital share C-CDA data through a national or private HIE (eHealth Exchange, Commonwell, Carequality, etc.)</t>
  </si>
  <si>
    <t>13.	Does your hospital share C-CDA data through a direct connection with an MCO?</t>
  </si>
  <si>
    <t>14.	Does your hospital share C-CDA data through a Texas regional HIE (If more than one apply, select primary HIE partner) (If Yes to Question 14 "answers 1-5" skip to question 16)</t>
  </si>
  <si>
    <t>15. Please describe why you do not share C-CDA data through a Texas regional HIE, including barriers you face.</t>
  </si>
  <si>
    <t>16. Please check the following C-CDA information you contribute (Select all that Apply).</t>
  </si>
  <si>
    <t>17. What parts of a care plan do you or will you share (Select all that apply)</t>
  </si>
  <si>
    <t>18. Please provide a description for how your hospital uses its connections to regional and national HIEs, connection or subscription to EDEN, and/or direct connections to MCOs or other providers for any of the following purposes:
- Improve patient care and safety
- Improve efficiency
- Improve public health reporting
- Implement digital quality measurement
- Support value-based care and payment strategies
- Other (Please describe in narrative)</t>
  </si>
  <si>
    <t>A demographic overview</t>
  </si>
  <si>
    <t>Vital signs (height, weight, blood pressure, BMI)</t>
  </si>
  <si>
    <t>The referring/transitioning provider's name and office contact information</t>
  </si>
  <si>
    <t>The patient's care team, including primary care provider of record and any additional known care team members</t>
  </si>
  <si>
    <t>The reason for referral</t>
  </si>
  <si>
    <t>The final diagnosis</t>
  </si>
  <si>
    <t>Admitting diagnosis</t>
  </si>
  <si>
    <t>A current problem list</t>
  </si>
  <si>
    <t>Lab test results</t>
  </si>
  <si>
    <t>Radiological imaging interpretations and reports</t>
  </si>
  <si>
    <t>Admission medications list</t>
  </si>
  <si>
    <t>Discharge medications list</t>
  </si>
  <si>
    <t>An allergies and intolerances list</t>
  </si>
  <si>
    <t>Social history</t>
  </si>
  <si>
    <t>Behavioral health screen results</t>
  </si>
  <si>
    <t>Non-medical drivers of health surveys and findings</t>
  </si>
  <si>
    <t>None of these</t>
  </si>
  <si>
    <t>The problem or focus of the care plan</t>
  </si>
  <si>
    <t>The goal or target outcome</t>
  </si>
  <si>
    <t>Any instructions that the provider has given to the patient</t>
  </si>
  <si>
    <t>Discharge instructions</t>
  </si>
  <si>
    <t>Discharge summary</t>
  </si>
  <si>
    <t>The practitioner responsible for the member's care during the inpatient stay</t>
  </si>
  <si>
    <t>Procedures or treatment provided</t>
  </si>
  <si>
    <t>Any other testing results, or documentation of pending tests or not tests pending</t>
  </si>
  <si>
    <t>Prior ER visits</t>
  </si>
  <si>
    <t>Q16 C-CDA information contribute count</t>
  </si>
  <si>
    <t>Q17  Parts of a care plan provider share/ will share count</t>
  </si>
  <si>
    <t>007068203</t>
  </si>
  <si>
    <t>1326037607</t>
  </si>
  <si>
    <t>HAMILTON COUNTY HOSPITAL DISTRICT-HAMILTON GENERAL HOSPITAL</t>
  </si>
  <si>
    <t>Rural</t>
  </si>
  <si>
    <t>In Network</t>
  </si>
  <si>
    <t>No</t>
  </si>
  <si>
    <t>6. We do not currently share ADT through any of these HIEs</t>
  </si>
  <si>
    <t>012309302</t>
  </si>
  <si>
    <t>1396767778</t>
  </si>
  <si>
    <t>GUADALUPE COUNTY HOSPITAL BOARD-</t>
  </si>
  <si>
    <t>020811801</t>
  </si>
  <si>
    <t>1447228747</t>
  </si>
  <si>
    <t>CHRISTUS SPOHN HEALTH SYSTEM CORPORATION-CHRISTUS SPOHN HOSPITAL BEEVILLE</t>
  </si>
  <si>
    <t>020817501</t>
  </si>
  <si>
    <t>1174576698</t>
  </si>
  <si>
    <t>CHCA BAYSHORE LP-HCA HOUSTON HEALTHCARE SOUTHEAST</t>
  </si>
  <si>
    <t>020834001</t>
  </si>
  <si>
    <t>1730132234</t>
  </si>
  <si>
    <t>MEMORIAL HERMANN HEALTH SYSTEM-</t>
  </si>
  <si>
    <t>020834002</t>
  </si>
  <si>
    <t>1669414884</t>
  </si>
  <si>
    <t>MEMORIAL HERMANN HEALTH SYSTEM-MEMORIAL HOSPITAL SYSTEM</t>
  </si>
  <si>
    <t>020841501</t>
  </si>
  <si>
    <t>1962455816</t>
  </si>
  <si>
    <t>CHCA CONROE LP-HCA HOUSTON HEALTHCARE CONROE</t>
  </si>
  <si>
    <t>020844903</t>
  </si>
  <si>
    <t>1821004151</t>
  </si>
  <si>
    <t>CHRISTUS SANTA ROSA HEALTH CARE CORPORATION-CHILDRENS HOSPITAL OF SAN ANTONIO</t>
  </si>
  <si>
    <t>Children's</t>
  </si>
  <si>
    <t>020844909</t>
  </si>
  <si>
    <t>1194787218</t>
  </si>
  <si>
    <t>CHRISTUS SANTA ROSA HEALTH CARE CORPORATION-CHRISTUS SANTA ROSA HOSPITAL</t>
  </si>
  <si>
    <t>020908201</t>
  </si>
  <si>
    <t>1396779948</t>
  </si>
  <si>
    <t>TEXAS HEALTH PRESBYTERIAN HOSPITAL DALLAS-TEXAS PRESBYTERIAN HOSPITAL OF DALLAS</t>
  </si>
  <si>
    <t>020934801</t>
  </si>
  <si>
    <t>1740233782</t>
  </si>
  <si>
    <t>MEMORIAL HERMANN HOSPITAL SYSTEM-MHHS MEMORIAL CITY HOSPITAL</t>
  </si>
  <si>
    <t>020943901</t>
  </si>
  <si>
    <t>1689628984</t>
  </si>
  <si>
    <t>COLUMBIA HOSPITAL AT MEDICAL CITY DALLAS SUBSIDIAR-MEDICAL CITY DALLAS</t>
  </si>
  <si>
    <t>020947001</t>
  </si>
  <si>
    <t>1043267701</t>
  </si>
  <si>
    <t>COLUMBIA VALLEY HEALTHCARE SYSTEM LP-VALLEY REGIONAL MEDICAL CENTER</t>
  </si>
  <si>
    <t>020950401</t>
  </si>
  <si>
    <t>1134172406</t>
  </si>
  <si>
    <t>COLUMBIA MEDICAL CENTER OF ARLINGTON SUBSIDIARY LP-MEDICAL CITY ARLINGTON</t>
  </si>
  <si>
    <t>020957901</t>
  </si>
  <si>
    <t>1649223645</t>
  </si>
  <si>
    <t>ST DAVIDS HEALTHCARE PARTNERSHIP LP LLP-ROUND ROCK MEDICAL CENTER</t>
  </si>
  <si>
    <t>020966001</t>
  </si>
  <si>
    <t>1205018439</t>
  </si>
  <si>
    <t>LAKE POINTE OPERATING COMPANY, LLC-BAYLOR SCOTT AND WHITE MEDICAL CENTER LAKE POINTE</t>
  </si>
  <si>
    <t>020967802</t>
  </si>
  <si>
    <t>1003883158</t>
  </si>
  <si>
    <t>TEXAS HEALTH PRESBYTERIAN HOSPITAL DENTON-</t>
  </si>
  <si>
    <t>020973601</t>
  </si>
  <si>
    <t>1508810573</t>
  </si>
  <si>
    <t>BAY AREA HEALTHCARE GROUP LTD-CORPUS CHRISTI MEDICAL CENTER</t>
  </si>
  <si>
    <t>020976902</t>
  </si>
  <si>
    <t>1295736734</t>
  </si>
  <si>
    <t>CHRISTUS HEALTH ARK LA TEX-</t>
  </si>
  <si>
    <t>020977701</t>
  </si>
  <si>
    <t>1134166192</t>
  </si>
  <si>
    <t>ORTHOPEDIC  HOSPITAL LTD-TEXAS ORTHOPEDIC  HOSPITAL</t>
  </si>
  <si>
    <t>020979302</t>
  </si>
  <si>
    <t>1902857766</t>
  </si>
  <si>
    <t>COLUMBIA MEDICAL CENTER OF LAS COLINAS, INC-MEDICAL CITY LAS COLINAS</t>
  </si>
  <si>
    <t>020981901</t>
  </si>
  <si>
    <t>1891718789</t>
  </si>
  <si>
    <t>VISTA COMMUNITY MEDICAL CENTER LLP-SURGERY SPECIALTY HOSPITAL OF AMERICA SE HOUSTON</t>
  </si>
  <si>
    <t>020982701</t>
  </si>
  <si>
    <t>1548291883</t>
  </si>
  <si>
    <t>TEXAS HEALTH PRESBYTERIAN HOSPITAL ALLEN-</t>
  </si>
  <si>
    <t>020988401</t>
  </si>
  <si>
    <t>1023011657</t>
  </si>
  <si>
    <t>SWEENY HOSPITAL DISTRICT-SWEENY COMMUNITY HOSPITAL</t>
  </si>
  <si>
    <t>020989201</t>
  </si>
  <si>
    <t>1205837770</t>
  </si>
  <si>
    <t>NORTH RUNNELS COUNTY HOSPITAL-</t>
  </si>
  <si>
    <t>020990001</t>
  </si>
  <si>
    <t>1780731737</t>
  </si>
  <si>
    <t>MADISON ST JOSEPH HEALTH CENTER-DBA CHI ST JOSEPH HEALTH CENTER</t>
  </si>
  <si>
    <t>020991801</t>
  </si>
  <si>
    <t>1942240189</t>
  </si>
  <si>
    <t>REFUGIO COUNTY MEMORIAL HOSPITAL DISTRICT</t>
  </si>
  <si>
    <t>020992601</t>
  </si>
  <si>
    <t>1083612121</t>
  </si>
  <si>
    <t>STONEWALL MEMORIAL HOSPITAL</t>
  </si>
  <si>
    <t>020993401</t>
  </si>
  <si>
    <t>1174522494</t>
  </si>
  <si>
    <t>CHAMBERS COUNTY PUBLIC HOSPITAL DISTRICT NO 1-BAYSIDE COMMUNITY HOSPITAL</t>
  </si>
  <si>
    <t>021002301</t>
  </si>
  <si>
    <t>1558430520</t>
  </si>
  <si>
    <t>KINDRED HOSPITALS LIMITED PARTNERSHIP-KINDRED HOSPITALS SAN ANTONIO</t>
  </si>
  <si>
    <t>021008001</t>
  </si>
  <si>
    <t>1942379912</t>
  </si>
  <si>
    <t>KINDRED HOSPITALS LIMITED PARTNERSHIP-KINDRED HOSPTIAL HOUSTON MEDICAL CENTER</t>
  </si>
  <si>
    <t>021011401</t>
  </si>
  <si>
    <t>1659440634</t>
  </si>
  <si>
    <t>TRANSITIONAL HOSPITALS CORPORATION OF TEXAS LLC-KINDRED HOSPITAL- TARRANT COUNTY</t>
  </si>
  <si>
    <t>021011402</t>
  </si>
  <si>
    <t>1174692156</t>
  </si>
  <si>
    <t>TRANSITIONAL HOSPITALS CORPORATION OF TEXAS LLC-KINDRED HOSPITAL - TARRANT COUNTY</t>
  </si>
  <si>
    <t>021017101</t>
  </si>
  <si>
    <t>1043389034</t>
  </si>
  <si>
    <t>THC HOUSTON LLC-KINDRED HOSPITAL HOUSTON NORTHWEST</t>
  </si>
  <si>
    <t>021168201</t>
  </si>
  <si>
    <t>1548233265</t>
  </si>
  <si>
    <t>HEALTHSOUTH REHAB INSTITUTUE OF SAN ANTONIO RIOSA-ENCOMPASS HEALTH REHABILITATION HOSPITAL OF SAN AN</t>
  </si>
  <si>
    <t>021173202</t>
  </si>
  <si>
    <t>1821062050</t>
  </si>
  <si>
    <t>HEALTHSOUTH REHABILIATION HOSPITAL OF ARLINGTON</t>
  </si>
  <si>
    <t>021175701</t>
  </si>
  <si>
    <t>1649243353</t>
  </si>
  <si>
    <t>ENCOMPASS HEALTH REHABILITATION HOSPITAL OF TEXARK</t>
  </si>
  <si>
    <t>021184901</t>
  </si>
  <si>
    <t>1891765178</t>
  </si>
  <si>
    <t>COOK CHILDRENS MEDICAL CENTER-</t>
  </si>
  <si>
    <t>021185601</t>
  </si>
  <si>
    <t>1013968726</t>
  </si>
  <si>
    <t>HEALTHBRIDGE CHILDRENS HOSPITAL- HOUSTON LTD-HEALTHBRIDGE CHILDRENS HOSPITAL</t>
  </si>
  <si>
    <t>022538502</t>
  </si>
  <si>
    <t>1417010653</t>
  </si>
  <si>
    <t>UNIVERSITY OF TEXAS SOUTHWESTERN MEDICAL CENTER AT-UT SOUTHWESTERN UNIVERSITY HOSPITAL</t>
  </si>
  <si>
    <t>025231402</t>
  </si>
  <si>
    <t>1376588228</t>
  </si>
  <si>
    <t>POST ACUTE MEDICAL AT SAN ANTONIO LLC-WARM SPRINGS REHABILITATION HOSPITAL OF SAN ANTONI</t>
  </si>
  <si>
    <t>025233004</t>
  </si>
  <si>
    <t>1548232044</t>
  </si>
  <si>
    <t>LAREDO MEDICAL CENTER</t>
  </si>
  <si>
    <t>025243904</t>
  </si>
  <si>
    <t>1821025990</t>
  </si>
  <si>
    <t>SEMINOLE HOSPITAL DISTRICT OF GAINES COUNTY TEXAS-MEMORIAL HOSPITAL</t>
  </si>
  <si>
    <t>083290905</t>
  </si>
  <si>
    <t>1477857332</t>
  </si>
  <si>
    <t>BELLVILLE MEDICAL   CENTER-</t>
  </si>
  <si>
    <t>088189803</t>
  </si>
  <si>
    <t>1356418974</t>
  </si>
  <si>
    <t>THROCKMORTON COUNTY MEMORIAL HOSPITAL-</t>
  </si>
  <si>
    <t>091770005</t>
  </si>
  <si>
    <t>1326025701</t>
  </si>
  <si>
    <t>CONCHO COUNTY HOSPITAL</t>
  </si>
  <si>
    <t>094092602</t>
  </si>
  <si>
    <t>1548226988</t>
  </si>
  <si>
    <t>UNIVERSITY OF TEXAS MEDICAL BRANCH AT GALVESTON-UTMB</t>
  </si>
  <si>
    <t>094105602</t>
  </si>
  <si>
    <t>1518911833</t>
  </si>
  <si>
    <t>COLUMBIA NORTH HILLS HOSPITAL-MEDICAL CITY NORTH HILLS</t>
  </si>
  <si>
    <t>094108002</t>
  </si>
  <si>
    <t>1679578439</t>
  </si>
  <si>
    <t>MOTHER FRANCES HOSPITAL REGIONAL HEALTHCARE CENTER-MOTHER FRANCES HOSPITAL TYLER</t>
  </si>
  <si>
    <t>094109802</t>
  </si>
  <si>
    <t>1770536120</t>
  </si>
  <si>
    <t>EL PASO HEALTHCARE SYSTEM LTD-LAS PALMAS MEDICAL CENTER</t>
  </si>
  <si>
    <t>094113001</t>
  </si>
  <si>
    <t>1770573586</t>
  </si>
  <si>
    <t>SOUTH TEXAS HEALTH SYSTEM</t>
  </si>
  <si>
    <t>094117105</t>
  </si>
  <si>
    <t>1992707780</t>
  </si>
  <si>
    <t>HANSFORD COUNTY HOSPITAL DISTRICT-HANSFORD COUNTY HOSPITAL</t>
  </si>
  <si>
    <t>094118902</t>
  </si>
  <si>
    <t>1851343909</t>
  </si>
  <si>
    <t>VICTORIA OF TEXAS LP-DETAR HEALTHCARE SYSTEM</t>
  </si>
  <si>
    <t>094119702</t>
  </si>
  <si>
    <t>1629089966</t>
  </si>
  <si>
    <t>METROPLEX ADVENTIST HOSPITAL INC-METROPLEX HOSPITAL</t>
  </si>
  <si>
    <t>094129604</t>
  </si>
  <si>
    <t>1700991700</t>
  </si>
  <si>
    <t>MOORE COUNTY HOSPITAL DISTRICT-</t>
  </si>
  <si>
    <t>094138703</t>
  </si>
  <si>
    <t>1437156361</t>
  </si>
  <si>
    <t>COUNTY OF CLAY-CLAY COUNTY MEMORIAL HOSPITAL</t>
  </si>
  <si>
    <t>094140302</t>
  </si>
  <si>
    <t>1457382798</t>
  </si>
  <si>
    <t>TEXAS HEALTH PRESBYTERIAN HOSPITAL KAUFMAN-</t>
  </si>
  <si>
    <t>094148602</t>
  </si>
  <si>
    <t>1093744187</t>
  </si>
  <si>
    <t>BAPTIST HOSPITALS OF SOUTHEAST TEXAS-MEMORIAL HERMANN BAPTIST BEAUMONT HOSPITAL</t>
  </si>
  <si>
    <t>094151004</t>
  </si>
  <si>
    <t>1003833013</t>
  </si>
  <si>
    <t>SETON FAMILY OF HOSPITALS-SETON HIGHLAND LAKES</t>
  </si>
  <si>
    <t>094152803</t>
  </si>
  <si>
    <t>1942314448</t>
  </si>
  <si>
    <t>COCHRAN MEMORIAL HOSPITAL</t>
  </si>
  <si>
    <t>094153604</t>
  </si>
  <si>
    <t>1356446686</t>
  </si>
  <si>
    <t>SETON FAMILY OF HOSPITALS-ASCENSION SETON EDGAR B DAVIS</t>
  </si>
  <si>
    <t>094154402</t>
  </si>
  <si>
    <t>1124074273</t>
  </si>
  <si>
    <t>METHODIST HOSPITAL</t>
  </si>
  <si>
    <t>094159302</t>
  </si>
  <si>
    <t>1386647717</t>
  </si>
  <si>
    <t>MSH PARTNERS LLC-BAYLOR SCOTT &amp; WHITE MEDICAL CENTER UPTOWN</t>
  </si>
  <si>
    <t>094160103</t>
  </si>
  <si>
    <t>1720033947</t>
  </si>
  <si>
    <t>ST DAVIDS HEALTH CARE PARTNERSHIP LP LLP-ST DAVIDS MEDICAL CENTER</t>
  </si>
  <si>
    <t>094164302</t>
  </si>
  <si>
    <t>1487607792</t>
  </si>
  <si>
    <t>PINEY WOODS HEALTHCARE SYSTEM LP-WOODLAND HEIGHTS MEDICAL CENTER</t>
  </si>
  <si>
    <t>094172602</t>
  </si>
  <si>
    <t>1023013935</t>
  </si>
  <si>
    <t>MCCAMEY HOSPITAL</t>
  </si>
  <si>
    <t>094178302</t>
  </si>
  <si>
    <t>1114998911</t>
  </si>
  <si>
    <t>GRANBURY HOSPITAL CORPORATION-LAKE GRANBURY MEDICAL CENTER</t>
  </si>
  <si>
    <t>094180903</t>
  </si>
  <si>
    <t>1821066820</t>
  </si>
  <si>
    <t>LYNN COUNTY HOSPITAL DISTRICT</t>
  </si>
  <si>
    <t>094186602</t>
  </si>
  <si>
    <t>1396731105</t>
  </si>
  <si>
    <t>LAREDO REGIONAL MEDICAL CENTER LP-DOCTORS HOSPITAL OF LAREDO</t>
  </si>
  <si>
    <t>094187402</t>
  </si>
  <si>
    <t>1275580938</t>
  </si>
  <si>
    <t>CHCA WEST HOUSTON LP-HCA HOUSTON HEALTHCARE WEST</t>
  </si>
  <si>
    <t>094192402</t>
  </si>
  <si>
    <t>1255384533</t>
  </si>
  <si>
    <t>COLUMBIA MEDICAL CENTER OF LEWISVILLE SUBSIDIARY L-MEDICAL CITY LEWISVILLE</t>
  </si>
  <si>
    <t>094193202</t>
  </si>
  <si>
    <t>1659323772</t>
  </si>
  <si>
    <t>COLUMBIA PLAZA MED CTR OF FT WORTH SUBSIDIARY LP-MEDICAL CITY FORT WORTH</t>
  </si>
  <si>
    <t>094205403</t>
  </si>
  <si>
    <t>1730278417</t>
  </si>
  <si>
    <t>TEXAS HEALTH SPECIALTY HOSPITAL FORT WORTH-</t>
  </si>
  <si>
    <t>094207002</t>
  </si>
  <si>
    <t>1770514077</t>
  </si>
  <si>
    <t>TEXAS HEALTH PRESBYTERIAN HOSPTAL PLANO-</t>
  </si>
  <si>
    <t>094208803</t>
  </si>
  <si>
    <t>1144203662</t>
  </si>
  <si>
    <t>TOPS SPECIALTY HOSPITAL, LTD-</t>
  </si>
  <si>
    <t>094215302</t>
  </si>
  <si>
    <t>1245292630</t>
  </si>
  <si>
    <t>AUSTIN CENTER FOR OUTPATIENT SURGERY   LP-NORTHWEST HILLS SURGICAL HOSPITAL</t>
  </si>
  <si>
    <t>094216103</t>
  </si>
  <si>
    <t>1629021845</t>
  </si>
  <si>
    <t>ST DAVID'S HEALTHCARE PARTNERSHIP LP LLP-ST DAVID'S NORTH AUSTIN MEDICAL CENTER</t>
  </si>
  <si>
    <t>094219503</t>
  </si>
  <si>
    <t>1497871628</t>
  </si>
  <si>
    <t>METHODIST HEALTH CENTERS-HOUSTON METHODIST SUGAR LAND HOSPITAL</t>
  </si>
  <si>
    <t>094221102</t>
  </si>
  <si>
    <t>1386652527</t>
  </si>
  <si>
    <t>CORNERSTONE REGIONAL HOSPITAL-</t>
  </si>
  <si>
    <t>094222903</t>
  </si>
  <si>
    <t>1003885641</t>
  </si>
  <si>
    <t>CHRISTUS SPOHN HEALTH SYSTEM CORPORATION-</t>
  </si>
  <si>
    <t>094224503</t>
  </si>
  <si>
    <t>1356312243</t>
  </si>
  <si>
    <t>BIG BEND REGIONAL MEDICAL CENTER</t>
  </si>
  <si>
    <t>094226002</t>
  </si>
  <si>
    <t>1801817135</t>
  </si>
  <si>
    <t>BRAZOS VALLEY PHYSICIANS ORGANIZATION MSO LLC-THE PHYSICIANS CENTRE HOSPITAL</t>
  </si>
  <si>
    <t>094347402</t>
  </si>
  <si>
    <t>1144294893</t>
  </si>
  <si>
    <t>ENCOMPASS HEALTH REHABILITATION HOSPITAL OF PLANO,-HEALTHSOUTH PLANO REHABILITATION HOSPITAL</t>
  </si>
  <si>
    <t>094349003</t>
  </si>
  <si>
    <t>1689648339</t>
  </si>
  <si>
    <t>CMS REHAB OF WF LP-ENCOMPASS HEALTH REHABILITATION HOSPITAL OF WICHIT</t>
  </si>
  <si>
    <t>094351601</t>
  </si>
  <si>
    <t>1821061532</t>
  </si>
  <si>
    <t>HEALTHSOUTH REHABILITATION-ENCOMPASS HEALTH  REHABILITATION HOSPITAL OF MIDLA</t>
  </si>
  <si>
    <t>109588703</t>
  </si>
  <si>
    <t>1558354241</t>
  </si>
  <si>
    <t>HEMPHILL COUNTY HOSPITAL-</t>
  </si>
  <si>
    <t>110803703</t>
  </si>
  <si>
    <t>1770579591</t>
  </si>
  <si>
    <t>FORT DUNCAN MEDICAL CENTER LP-FORT DUNCAN REGIONAL MEDICAL CENTER</t>
  </si>
  <si>
    <t>110803706</t>
  </si>
  <si>
    <t>1083799514</t>
  </si>
  <si>
    <t>FORT DUNCAN MEDICAL CENTER LP-</t>
  </si>
  <si>
    <t>110839103</t>
  </si>
  <si>
    <t>1528026267</t>
  </si>
  <si>
    <t>LONGVIEW MEDICAL CENTER LP-LONGVIEW REGIONAL MEDICAL CENTER</t>
  </si>
  <si>
    <t>110856504</t>
  </si>
  <si>
    <t>1134137466</t>
  </si>
  <si>
    <t>OLNEY HAMILTON HOSPITAL DISTRICT-HAMILTON HOSPITAL</t>
  </si>
  <si>
    <t>111829102</t>
  </si>
  <si>
    <t>1093708679</t>
  </si>
  <si>
    <t>ASCENSION PROVIDENCE</t>
  </si>
  <si>
    <t>111905902</t>
  </si>
  <si>
    <t>1306897277</t>
  </si>
  <si>
    <t>COLUMBIA MEDICAL CENTER OF DENTON SUBSIDIARY LP-MEDICAL CITY DENTON</t>
  </si>
  <si>
    <t>111915801</t>
  </si>
  <si>
    <t>1497708929</t>
  </si>
  <si>
    <t>PARKVIEW REGIONAL HOSPITAL</t>
  </si>
  <si>
    <t>112667403</t>
  </si>
  <si>
    <t>1124092036</t>
  </si>
  <si>
    <t>GOOD SHEPHERD MEDICAL CENTER MARSHALL PEDIATRICS-CHRISTUS GOOD SHEPHERD MEDICAL CENTER MARSHALL</t>
  </si>
  <si>
    <t>112667406</t>
  </si>
  <si>
    <t>1285280057</t>
  </si>
  <si>
    <t>112671602</t>
  </si>
  <si>
    <t>1972581940</t>
  </si>
  <si>
    <t>COMMUNITY HOSPITAL OF BRAZOSPORT-BRAZOSPORT REGIONAL HEALTH SYSTEM</t>
  </si>
  <si>
    <t>112672402</t>
  </si>
  <si>
    <t>1174582050</t>
  </si>
  <si>
    <t>THE UNIVERSITY OF TEXAS MD ANDERSON CANCER CENTER-MD ANDERSON HOSPITAL</t>
  </si>
  <si>
    <t>112673204</t>
  </si>
  <si>
    <t>1881697878</t>
  </si>
  <si>
    <t>YOAKUM COMMUNITY HOSPITAL</t>
  </si>
  <si>
    <t>112677302</t>
  </si>
  <si>
    <t>1336172105</t>
  </si>
  <si>
    <t>TEXAS HEALTH HARRIS METHODIST HOSPITAL FORT WORTH-</t>
  </si>
  <si>
    <t>112679902</t>
  </si>
  <si>
    <t>1205833985</t>
  </si>
  <si>
    <t>MISSION HOSPITAL INC-MISSION REGIONAL MEDICAL CENTER</t>
  </si>
  <si>
    <t>112684904</t>
  </si>
  <si>
    <t>1831170273</t>
  </si>
  <si>
    <t>REEVES COUNTY HOSPITAL DISTRICT</t>
  </si>
  <si>
    <t>112688004</t>
  </si>
  <si>
    <t>1447574819</t>
  </si>
  <si>
    <t>FRIO HOSPITAL ASSOCIATION-FRIO REGIONAL SWING BED</t>
  </si>
  <si>
    <t>112692202</t>
  </si>
  <si>
    <t>1598746703</t>
  </si>
  <si>
    <t>FISHER COUNTY HOSPITAL DISTRICT</t>
  </si>
  <si>
    <t>112697102</t>
  </si>
  <si>
    <t>1689650616</t>
  </si>
  <si>
    <t>MEMORIAL HOSP OF POLK COUNTY-CHI ST LUKES HEALTH MEMORIAL LIVINGSTON</t>
  </si>
  <si>
    <t>112698903</t>
  </si>
  <si>
    <t>1437102639</t>
  </si>
  <si>
    <t>COLUMBIA MEDICAL CENTER OF MCKINNEY SUBSIDIARY LP-MEDICAL CENTER OF MCKINNEY</t>
  </si>
  <si>
    <t>112701102</t>
  </si>
  <si>
    <t>1144274226</t>
  </si>
  <si>
    <t>NAVARRO HOSPITAL LP-NAVARRO REGIONAL HOSPITAL</t>
  </si>
  <si>
    <t>112702904</t>
  </si>
  <si>
    <t>1184607897</t>
  </si>
  <si>
    <t>HASKELL COUNTY HOSPITAL-HASKELL MEMORIAL HOSPITAL</t>
  </si>
  <si>
    <t>112704504</t>
  </si>
  <si>
    <t>1245237593</t>
  </si>
  <si>
    <t>OCHILTREE HOSPITAL DISTRICT-OCHILTREE GENERAL HOSPITAL</t>
  </si>
  <si>
    <t>112706003</t>
  </si>
  <si>
    <t>1598749707</t>
  </si>
  <si>
    <t>CHRISTUS HEALTH SOUTHEAST TEXAS-CHRISTUS SOUTHEAST TEXAS JASPER MEMORIAL</t>
  </si>
  <si>
    <t>112707808</t>
  </si>
  <si>
    <t>1316931835</t>
  </si>
  <si>
    <t>WILBARGER COUNTY HOSPITAL DISTRICT-WILBARGER GENERAL HOSPITAL</t>
  </si>
  <si>
    <t>112711003</t>
  </si>
  <si>
    <t>1801852736</t>
  </si>
  <si>
    <t>ODESSA REGIONAL HOSPITAL LP-ODESSA REGIONAL MEDICAL CENTER</t>
  </si>
  <si>
    <t>112712802</t>
  </si>
  <si>
    <t>1023065794</t>
  </si>
  <si>
    <t>CHCA WOMANS HOSPITAL LP-THE WOMANS HOSPITAL OF TEXAS</t>
  </si>
  <si>
    <t>112716902</t>
  </si>
  <si>
    <t>1619924719</t>
  </si>
  <si>
    <t>COLUMBIA RIO GRANDE HEALTHCARE LP-RIO GRANDE REGIONAL HOSPITAL</t>
  </si>
  <si>
    <t>112717705</t>
  </si>
  <si>
    <t>1679528889</t>
  </si>
  <si>
    <t>ST DAVIDS HEALTHCARE PARTNERSHIP LP LLP-ST DAVIDS SOUTH AUSTIN MEDICAL CENTER</t>
  </si>
  <si>
    <t>112721903</t>
  </si>
  <si>
    <t>1538465901</t>
  </si>
  <si>
    <t>BIR JV LLP-BAYLOR INSTITUTE FOR REHABILITATION</t>
  </si>
  <si>
    <t>112724302</t>
  </si>
  <si>
    <t>1811942238</t>
  </si>
  <si>
    <t>KINGWOOD PLAZA HOSPITAL-HCA HOUSTON HEALTHCARE KINGWOOD</t>
  </si>
  <si>
    <t>112725003</t>
  </si>
  <si>
    <t>1750377289</t>
  </si>
  <si>
    <t>BURLESON ST JOSEPH HEALTH CENTER-DBA CHI ST JOSEPH HEALTH BURLESON HOSPITAL</t>
  </si>
  <si>
    <t>112728403</t>
  </si>
  <si>
    <t>1083619712</t>
  </si>
  <si>
    <t>GENERAL HOSPITAL-IRAAN GENERAL HOSPITAL</t>
  </si>
  <si>
    <t>112766403</t>
  </si>
  <si>
    <t>1962492660</t>
  </si>
  <si>
    <t>MCALLEN HOSPITALS LP-EDINBURG HOSPITAL REHAB</t>
  </si>
  <si>
    <t>119874904</t>
  </si>
  <si>
    <t>1790777696</t>
  </si>
  <si>
    <t>JACK COUNTY HOSPITAL DISTRICT-FAITH COMMUNITY HOSPITAL</t>
  </si>
  <si>
    <t>119877204</t>
  </si>
  <si>
    <t>1104830900</t>
  </si>
  <si>
    <t>VAL VERDE HOSPITAL CORPORATION-VAL VERDE REGIONAL MEDICAL CENTER</t>
  </si>
  <si>
    <t>120726804</t>
  </si>
  <si>
    <t>1417980202</t>
  </si>
  <si>
    <t>TEXAS HEALTH HARRIS METHODIST HOSPITAL SOUTHWEST F-</t>
  </si>
  <si>
    <t>120745806</t>
  </si>
  <si>
    <t>1699770149</t>
  </si>
  <si>
    <t>MUENSTER HOSPITAL DISTRICT-MUENSTER MEMORIAL HOSPITAL</t>
  </si>
  <si>
    <t>121053605</t>
  </si>
  <si>
    <t>1487639175</t>
  </si>
  <si>
    <t>KNOX COUNTY HOSPITAL DISTRICT-KNOX COUNTY HOSPITAL</t>
  </si>
  <si>
    <t>121692107</t>
  </si>
  <si>
    <t>1861510521</t>
  </si>
  <si>
    <t>HARDEMAN COUNTY MEMORIAL HOSP-HARDEMAN COUNTY MEMORIAL HOSPITAL</t>
  </si>
  <si>
    <t>121775403</t>
  </si>
  <si>
    <t>1689641680</t>
  </si>
  <si>
    <t>CHRISTUS SPOHN HEALTH SYSTEM CORPORATION-CHRISTUS SPOHN HOSPITAL CORPUS CHRISTI</t>
  </si>
  <si>
    <t>121776205</t>
  </si>
  <si>
    <t>1992700983</t>
  </si>
  <si>
    <t>BAYLOR SCOTT AND WHITE MEDICAL CENTER IRVING-</t>
  </si>
  <si>
    <t>121777003</t>
  </si>
  <si>
    <t>1922009331</t>
  </si>
  <si>
    <t>GAINESVILLE HOSPITAL DISTRICT-NORTH TEXAS MEDICAL CENTER</t>
  </si>
  <si>
    <t>121781205</t>
  </si>
  <si>
    <t>1831140979</t>
  </si>
  <si>
    <t>SUTTON COUNTY HOSPITAL DISTRICT-LILLIAN M HUDSPETH MEMORIAL HOSPITAL</t>
  </si>
  <si>
    <t>121782009</t>
  </si>
  <si>
    <t>1740288505</t>
  </si>
  <si>
    <t>UVALDE COUNTY HOSPITAL AUTHORITY-UVALDE MEMORIAL HOSPITAL</t>
  </si>
  <si>
    <t>121785303</t>
  </si>
  <si>
    <t>1932108214</t>
  </si>
  <si>
    <t>MEMORIAL HOSPITAL</t>
  </si>
  <si>
    <t>121787905</t>
  </si>
  <si>
    <t>1396748471</t>
  </si>
  <si>
    <t>NORTH WHEELER COUNTY HOSTPIAL DISTRICT-PARKVIEW HOSPITAL</t>
  </si>
  <si>
    <t>121794503</t>
  </si>
  <si>
    <t>1922031541</t>
  </si>
  <si>
    <t>TEXAS HEALTH HARRIS METHODIST HOSPITAL STEPHENVILL-</t>
  </si>
  <si>
    <t>121799406</t>
  </si>
  <si>
    <t>1295739258</t>
  </si>
  <si>
    <t>RANKIN COUNTY HOSPITAL DISTRICT</t>
  </si>
  <si>
    <t>121806703</t>
  </si>
  <si>
    <t>1881697316</t>
  </si>
  <si>
    <t>REAGAN HOSPITAL DISTRICT-REAGAN MEMORIAL HOSPITAL</t>
  </si>
  <si>
    <t>121807504</t>
  </si>
  <si>
    <t>1063466035</t>
  </si>
  <si>
    <t>CHCA CLEAR LAKE  LP-HCA HOUSTON HEALTHCARE CLEAR LAKE</t>
  </si>
  <si>
    <t>121808305</t>
  </si>
  <si>
    <t>1124061882</t>
  </si>
  <si>
    <t>JACKSON COUNTY HOSPITAL DISTRICT-JACKSON HEALTHCARE CENTER</t>
  </si>
  <si>
    <t>121816602</t>
  </si>
  <si>
    <t>1164510673</t>
  </si>
  <si>
    <t>PALESTINE PRINCIPAL HEALTHCARE LIMITED PARTNERSHIP-PALESTINE REGIONAL MEDICAL CENTER</t>
  </si>
  <si>
    <t>121822403</t>
  </si>
  <si>
    <t>1700805678</t>
  </si>
  <si>
    <t>PRHC ENNIS LP-ENNIS REGIONAL MEDICAL CENTER</t>
  </si>
  <si>
    <t>126667806</t>
  </si>
  <si>
    <t>1104842475</t>
  </si>
  <si>
    <t>LOCKNEY GENERAL HOSPITAL DISTRICT-W J MANGOLD MEMORIAL HOSPITAL</t>
  </si>
  <si>
    <t>126675104</t>
  </si>
  <si>
    <t>1992753222</t>
  </si>
  <si>
    <t>TARRANT COUNTY HOSPITAL DISTRICT-JPS HEALTH NETWORK</t>
  </si>
  <si>
    <t>126679303</t>
  </si>
  <si>
    <t>1275592131</t>
  </si>
  <si>
    <t>METHODIST HOSPITAL OF DALLAS-METHODIST CHARLTON MEDICAL CENTER</t>
  </si>
  <si>
    <t>126840107</t>
  </si>
  <si>
    <t>1477594299</t>
  </si>
  <si>
    <t>PREFERRED HOSPITAL LEASING INC-COLLINGSWORTH GENERAL HOSPITAL</t>
  </si>
  <si>
    <t>127262703</t>
  </si>
  <si>
    <t>1073511762</t>
  </si>
  <si>
    <t>BAYLOR SCOTT AND WHITE MEDICAL CENTER GRAPEVINE</t>
  </si>
  <si>
    <t>127263503</t>
  </si>
  <si>
    <t>1073580726</t>
  </si>
  <si>
    <t>METHODIST HOSPITAL PLAINVIEW TEXAS-COVENANT HOSPITAL PLAINVIEW</t>
  </si>
  <si>
    <t>127267603</t>
  </si>
  <si>
    <t>1942294939</t>
  </si>
  <si>
    <t>SAINT JOSEPH REGIONAL HEALTH CENTER</t>
  </si>
  <si>
    <t>127278304</t>
  </si>
  <si>
    <t>1417941295</t>
  </si>
  <si>
    <t>UNIVERSITY OF TEXAS HEALTH SCIENCE CENTER AT TYLER-UT HEALTH CENTER-TYLER</t>
  </si>
  <si>
    <t>127294003</t>
  </si>
  <si>
    <t>1790782704</t>
  </si>
  <si>
    <t>SID PETERSON MEMORIAL HOSPITAL-PETERSON REGIONAL MEDICAL CENTER</t>
  </si>
  <si>
    <t>127295703</t>
  </si>
  <si>
    <t>1932123247</t>
  </si>
  <si>
    <t>DALLAS COUNTY HOSPITAL DISTRICT-PARKLAND MEMORIAL HOSPITAL</t>
  </si>
  <si>
    <t>127295708</t>
  </si>
  <si>
    <t>1407910276</t>
  </si>
  <si>
    <t>DALLAS COUNTY HOSPITAL DISTRICT-PARKLAND HEALTH AND HOSPITAL SYSTEM</t>
  </si>
  <si>
    <t>127298107</t>
  </si>
  <si>
    <t>1174563779</t>
  </si>
  <si>
    <t>ANDREWS COUNTY HOSPITAL DISTRICT</t>
  </si>
  <si>
    <t>127300503</t>
  </si>
  <si>
    <t>1184622847</t>
  </si>
  <si>
    <t>CHI ST LUKES HEALTH BAYLOR COLLEGE OF MEDICINE MED-</t>
  </si>
  <si>
    <t>127300506</t>
  </si>
  <si>
    <t>1285678458</t>
  </si>
  <si>
    <t>CHI ST LUKES HEALTH BAYLOR COLLEGE OF MEDICINE MED</t>
  </si>
  <si>
    <t>127301306</t>
  </si>
  <si>
    <t>1659308948</t>
  </si>
  <si>
    <t>MOTHER FRANCES HOSPITAL WINNSBORO</t>
  </si>
  <si>
    <t>127303903</t>
  </si>
  <si>
    <t>1700883196</t>
  </si>
  <si>
    <t>OAKBEND MEDICAL CENTER</t>
  </si>
  <si>
    <t>127304703</t>
  </si>
  <si>
    <t>1508899204</t>
  </si>
  <si>
    <t>TEXAS HEALTH HARRIS METHODIST HOSPITAL AZLE-</t>
  </si>
  <si>
    <t>127310404</t>
  </si>
  <si>
    <t>1689655912</t>
  </si>
  <si>
    <t>NOCONA HOSPITAL DISTRICT-NOCONA GENERAL HOSPITAL</t>
  </si>
  <si>
    <t>127311205</t>
  </si>
  <si>
    <t>1699726406</t>
  </si>
  <si>
    <t>COLUMBIA MEDICAL CENTER OF PLANO SUBSIDIARY LP-MEDICAL CITY PLANO</t>
  </si>
  <si>
    <t>127313803</t>
  </si>
  <si>
    <t>1700854288</t>
  </si>
  <si>
    <t>LAMB HEALTHCARE CENTER</t>
  </si>
  <si>
    <t>127319504</t>
  </si>
  <si>
    <t>1437171568</t>
  </si>
  <si>
    <t>METHODIST CHILDRENS HOSPITAL-COVENANT CHILDRENS HOSPITAL</t>
  </si>
  <si>
    <t>130089906</t>
  </si>
  <si>
    <t>1225038938</t>
  </si>
  <si>
    <t>BALLINGER MEMORIAL HOSPITAL DISTRICT-BALLINGER MEMORIAL HOSPITAL</t>
  </si>
  <si>
    <t>130601104</t>
  </si>
  <si>
    <t>1700801909</t>
  </si>
  <si>
    <t>TENET HOSPITALS LIMITED-THE HOSPITALS OF PROVIDENCE MEMORIAL CAMPUS</t>
  </si>
  <si>
    <t>130605205</t>
  </si>
  <si>
    <t>1700885076</t>
  </si>
  <si>
    <t>NACOGDOCHES MEDICAL CENTER</t>
  </si>
  <si>
    <t>130606006</t>
  </si>
  <si>
    <t>1124076401</t>
  </si>
  <si>
    <t>DECATUR HOSPITAL AUTHORITY-WISE HEALTH SYSTEM</t>
  </si>
  <si>
    <t>130614405</t>
  </si>
  <si>
    <t>1174533343</t>
  </si>
  <si>
    <t>TEXAS HEALTH ARLINGTON MEMORIAL HOSPITAL-</t>
  </si>
  <si>
    <t>130618504</t>
  </si>
  <si>
    <t>1811916901</t>
  </si>
  <si>
    <t>TERRY MEMORIAL HOSPITAL DISTRICT-BROWNFIELD REGIONAL MEDICAL CENTER</t>
  </si>
  <si>
    <t>130826407</t>
  </si>
  <si>
    <t>1639176456</t>
  </si>
  <si>
    <t>DALLAM HARTLEY COUNTIES HOSPITAL DISTRICT-COON MEMORIAL HOSPITAL</t>
  </si>
  <si>
    <t>130959304</t>
  </si>
  <si>
    <t>1679678767</t>
  </si>
  <si>
    <t>MATAGORDA COUNTY HOSPITAL DISTRICT-MATAGORDA REGIONAL MEDICAL CENTER</t>
  </si>
  <si>
    <t>3. Greater Houston Healthconnect</t>
  </si>
  <si>
    <t>131036903</t>
  </si>
  <si>
    <t>1396778064</t>
  </si>
  <si>
    <t>TEXAS HEALTH HARRIS METHODIST HOSPITAL CLEBURNE-</t>
  </si>
  <si>
    <t>131038504</t>
  </si>
  <si>
    <t>1598750721</t>
  </si>
  <si>
    <t>HUNT MEMORIAL HOSPITAL DISTRICT-HUNT REGIONAL MEDICAL CENTER</t>
  </si>
  <si>
    <t>132812205</t>
  </si>
  <si>
    <t>1548286172</t>
  </si>
  <si>
    <t>DRISCOLL CHILDRENS HOSPITAL</t>
  </si>
  <si>
    <t>132817108</t>
  </si>
  <si>
    <t>1285798918</t>
  </si>
  <si>
    <t>UNIVERSITY OF TEXAS SOUTHWESTERN MEDICAL CENTER AT-UNIVERSITY OF TEXAS SOUTHWESTERN UNIVERSITY HOSPTI</t>
  </si>
  <si>
    <t>2. Connected Care Exchange</t>
  </si>
  <si>
    <t>133244705</t>
  </si>
  <si>
    <t>1275581852</t>
  </si>
  <si>
    <t>ROLLING PLAINS MEMORIAL HOSPITAL</t>
  </si>
  <si>
    <t>133245406</t>
  </si>
  <si>
    <t>1215969787</t>
  </si>
  <si>
    <t>TENET HOSPITALS LIMITED-THE HOSPITALS OF PROVIDENCE SIERRA CAMPUS</t>
  </si>
  <si>
    <t>133250406</t>
  </si>
  <si>
    <t>1326079534</t>
  </si>
  <si>
    <t>CHILDRESS COUNTY HOSPITAL DISTRICT-CHILDRESS REGIONAL MEDICAL CENTER</t>
  </si>
  <si>
    <t>133252005</t>
  </si>
  <si>
    <t>1093786204</t>
  </si>
  <si>
    <t>NHCI OF HILLSBORO INC-HILL REGIONAL HOSPITAL</t>
  </si>
  <si>
    <t>133252009</t>
  </si>
  <si>
    <t>1992285282</t>
  </si>
  <si>
    <t>133257904</t>
  </si>
  <si>
    <t>1841354677</t>
  </si>
  <si>
    <t>TEXAS CENTER FOR INFECTIOUS</t>
  </si>
  <si>
    <t>133258705</t>
  </si>
  <si>
    <t>1225146400</t>
  </si>
  <si>
    <t>METHODIST HOSPITAL LEVELLAND-COVENANT HOSPITAL LEVELLAND</t>
  </si>
  <si>
    <t>133355104</t>
  </si>
  <si>
    <t>1205900370</t>
  </si>
  <si>
    <t>HARRIS COUNTY HOSPITAL DISTRICT</t>
  </si>
  <si>
    <t>133362702</t>
  </si>
  <si>
    <t>1447320841</t>
  </si>
  <si>
    <t>BEXAR COUNTY HOSPITAL DISTRICT-PATIENT BUSINESS SVCS(MS92)</t>
  </si>
  <si>
    <t>133544006</t>
  </si>
  <si>
    <t>1568454403</t>
  </si>
  <si>
    <t>DEAF SMITH COUNTY HOSPITAL DISTRICT-HEREFORD REGIONAL MEDICAL CENTER</t>
  </si>
  <si>
    <t>134772611</t>
  </si>
  <si>
    <t>1780823021</t>
  </si>
  <si>
    <t>CORYELL COUNTY MEMORIAL HOSPITAL AUTHORITY-</t>
  </si>
  <si>
    <t>135032405</t>
  </si>
  <si>
    <t>1528027786</t>
  </si>
  <si>
    <t>METHODIST HOSPITALS OF DALLAS-METHODIST DALLAS MEDICAL CENTER</t>
  </si>
  <si>
    <t>135033210</t>
  </si>
  <si>
    <t>1740238641</t>
  </si>
  <si>
    <t>COLUMBUS COMMUNITY HOSPITAL-</t>
  </si>
  <si>
    <t>135034009</t>
  </si>
  <si>
    <t>1871583153</t>
  </si>
  <si>
    <t>ELECTRA HOSPITAL DISTRICT-ELECTRA MEMORIAL HOSPITAL</t>
  </si>
  <si>
    <t>135035706</t>
  </si>
  <si>
    <t>1861488579</t>
  </si>
  <si>
    <t>KNAPP MEDICAL CENTER</t>
  </si>
  <si>
    <t>135036506</t>
  </si>
  <si>
    <t>1669472387</t>
  </si>
  <si>
    <t>BAYLOR ALL SAINTS MEDICAL CENTER-BAYLOR SCOTT &amp; WHITE ALL SAINTS MEDICAL CENTER FOR</t>
  </si>
  <si>
    <t>135151206</t>
  </si>
  <si>
    <t>1871599829</t>
  </si>
  <si>
    <t>WILSON COUNTY MEMORIAL HOSPITAL DISTRICT-CONNALLY MEMORIAL MEDICAL CENTER</t>
  </si>
  <si>
    <t>135223905</t>
  </si>
  <si>
    <t>1265430177</t>
  </si>
  <si>
    <t>BAYLOR MEDICAL CENTER AT WAXAHACHIE-BAYLOR SCOTT AND WHITE MEDICAL CENTER WAXAHACHIE</t>
  </si>
  <si>
    <t>135225404</t>
  </si>
  <si>
    <t>1164526786</t>
  </si>
  <si>
    <t>SETON FAMILY OF HOSPITALS-SETON MEDICAL CENTER AUSTIN</t>
  </si>
  <si>
    <t>135226211</t>
  </si>
  <si>
    <t>1154315307</t>
  </si>
  <si>
    <t>SCOTT &amp; WHITE HOSPITAL BRENHAM</t>
  </si>
  <si>
    <t>135233809</t>
  </si>
  <si>
    <t>1992767511</t>
  </si>
  <si>
    <t>LAVACA HOSPITAL DISTRICT-LAVACA MEDICAL CENTER</t>
  </si>
  <si>
    <t>135235306</t>
  </si>
  <si>
    <t>1740273994</t>
  </si>
  <si>
    <t>ECTOR COUNTY HOSPITAL DISTRICT-MEDICAL CENTER HOSPITAL</t>
  </si>
  <si>
    <t>135237906</t>
  </si>
  <si>
    <t>1023013448</t>
  </si>
  <si>
    <t>UNITED REGIONAL HEALTH CARE SYSTEM INC</t>
  </si>
  <si>
    <t>136141205</t>
  </si>
  <si>
    <t>1821011248</t>
  </si>
  <si>
    <t>BEXAR COUNTY HOSPITAL DISTRICT-UNIVERSITY HEALTH SYSTEM</t>
  </si>
  <si>
    <t>136142011</t>
  </si>
  <si>
    <t>1033118716</t>
  </si>
  <si>
    <t>CASTRO COUNTY HOSPITAL DISTRICT-PLAINS MEMORIAL HOSPITAL</t>
  </si>
  <si>
    <t>136143806</t>
  </si>
  <si>
    <t>1255325817</t>
  </si>
  <si>
    <t>MIDLAND COUNTY HOSPITAL DISTRCT-MIDLAND MEMORIAL HOSPITAL</t>
  </si>
  <si>
    <t>136145310</t>
  </si>
  <si>
    <t>1679560866</t>
  </si>
  <si>
    <t>MARTIN COUNTY HOSPITAL DISTRICT</t>
  </si>
  <si>
    <t>136325111</t>
  </si>
  <si>
    <t>1184631673</t>
  </si>
  <si>
    <t>MITCHELL COUNTY HOSPITAL DISTRICT-MITCHELL COUNTY HOSPITAL</t>
  </si>
  <si>
    <t>136326908</t>
  </si>
  <si>
    <t>1104845015</t>
  </si>
  <si>
    <t>TEXAS HEALTH HARRIS METHODIST HOSPITAL HURST EULES-</t>
  </si>
  <si>
    <t>136327710</t>
  </si>
  <si>
    <t>1962497800</t>
  </si>
  <si>
    <t>SCOTT &amp; WHITE HOSPITAL - TAYLOR-BAYLOR SCOTT &amp; WHITE MEDICAL CENTER -TAYLOR</t>
  </si>
  <si>
    <t>136330112</t>
  </si>
  <si>
    <t>1578588463</t>
  </si>
  <si>
    <t>SCURRY COUNTY HOSPITAL DISTRICT-COGDELL MEMORIAL HOSPITAL</t>
  </si>
  <si>
    <t>136331910</t>
  </si>
  <si>
    <t>1720096019</t>
  </si>
  <si>
    <t>COUNTY OF WARD-WARD MEMORIAL HOSPITAL</t>
  </si>
  <si>
    <t>136332705</t>
  </si>
  <si>
    <t>1760567085</t>
  </si>
  <si>
    <t>STARR COUNTY HOSPITAL  DISTRICT-STARR COUNTY MEMORIAL HOSPITAL</t>
  </si>
  <si>
    <t>136381405</t>
  </si>
  <si>
    <t>1447259627</t>
  </si>
  <si>
    <t>TYLER COUNTY HOSPITAL DISTRICT-TYLER COUNTY HOSPITAL</t>
  </si>
  <si>
    <t>136412710</t>
  </si>
  <si>
    <t>1699772541</t>
  </si>
  <si>
    <t>KARNES COUNTY HOSPITAL DISTRICT-OTTO KAISER MEMORIAL HOSPITAL</t>
  </si>
  <si>
    <t>136436606</t>
  </si>
  <si>
    <t>1093783391</t>
  </si>
  <si>
    <t>CHRISTUS SPOHN HEALTH SYSTEM CORPORATION-CHRISTUS SPOHN HOSPITAL KLEBERG</t>
  </si>
  <si>
    <t>137074409</t>
  </si>
  <si>
    <t>1689650921</t>
  </si>
  <si>
    <t>EASTLAND MEMORIAL HOSPITAL DISTRICT-EASTLAND MEMORIAL HOSPITAL</t>
  </si>
  <si>
    <t>137226005</t>
  </si>
  <si>
    <t>1992707228</t>
  </si>
  <si>
    <t>SHANNON MEDICAL CENTER</t>
  </si>
  <si>
    <t>137227806</t>
  </si>
  <si>
    <t>1790702371</t>
  </si>
  <si>
    <t>COUNTY OF YOAKUM-YOAKUM COUNTY HOSPITAL</t>
  </si>
  <si>
    <t>137245009</t>
  </si>
  <si>
    <t>1467442418</t>
  </si>
  <si>
    <t>NORTHWEST TEXAS  HEALTH CARE SYSTEM INC-NORTHWEST TEXAS HOSPITAL</t>
  </si>
  <si>
    <t>137249208</t>
  </si>
  <si>
    <t>1477516466</t>
  </si>
  <si>
    <t>SCOTT AND WHITE MEMORIAL HOSPITAL-BAYLOR SCOTT AND WHITE MEDICAL CENTER TEMPLE</t>
  </si>
  <si>
    <t>137265806</t>
  </si>
  <si>
    <t>1093810327</t>
  </si>
  <si>
    <t>SETON FAMILY OF HOSPITALS-DELL SETON MEDICAL CENTER AT THE UNIVERSITY OF TEX</t>
  </si>
  <si>
    <t>137343308</t>
  </si>
  <si>
    <t>1861475626</t>
  </si>
  <si>
    <t>PARMER COUNTY COMMUNITY HOSPITAL-PARMER MEDICAL CENTER</t>
  </si>
  <si>
    <t>137805107</t>
  </si>
  <si>
    <t>1982666111</t>
  </si>
  <si>
    <t>MEMORIAL HERMANN HOSPITAL SYSTEM-MHHS HERMANN HOSPITAL</t>
  </si>
  <si>
    <t>137907508</t>
  </si>
  <si>
    <t>1124052162</t>
  </si>
  <si>
    <t>CITIZENS MEDICAL CENTER COUNTY OF VICTORIA-CITIZENS MEDICAL CENTER</t>
  </si>
  <si>
    <t>137909111</t>
  </si>
  <si>
    <t>1689630865</t>
  </si>
  <si>
    <t>MEMORIAL MEDICAL CENTER</t>
  </si>
  <si>
    <t>137949705</t>
  </si>
  <si>
    <t>1548387418</t>
  </si>
  <si>
    <t>THE METHODIST HOSPITAL-HOUSTON METHODIST HOSPITAL</t>
  </si>
  <si>
    <t>137962006</t>
  </si>
  <si>
    <t>1891789772</t>
  </si>
  <si>
    <t>SAN JACINTO METHODIST HOSPITAL-HOUSTON METHODIST BAYTOWN HOSPITAL</t>
  </si>
  <si>
    <t>137999206</t>
  </si>
  <si>
    <t>1821087164</t>
  </si>
  <si>
    <t>UNIVERSITY MEDICAL CENTER</t>
  </si>
  <si>
    <t>138296208</t>
  </si>
  <si>
    <t>1679557888</t>
  </si>
  <si>
    <t>CHRISTUS HEALTH SOUTHEAST TEXAS-CHRISTUS HEALTH SOUTHEAST TEXAS ST ELIZABETH</t>
  </si>
  <si>
    <t>138353107</t>
  </si>
  <si>
    <t>1194893263</t>
  </si>
  <si>
    <t>BAYLOR COUNTY HOSPITAL DISTRICT-SEYMOUR HOSPITAL</t>
  </si>
  <si>
    <t>138411709</t>
  </si>
  <si>
    <t>1720088123</t>
  </si>
  <si>
    <t>GUADALUPE COUNTY HOSPITAL BOARD-GUADALUPE REGIONAL MEDICAL CENTER</t>
  </si>
  <si>
    <t>138644310</t>
  </si>
  <si>
    <t>1528064649</t>
  </si>
  <si>
    <t>HENDRICK MEDICAL CENTER</t>
  </si>
  <si>
    <t>138910807</t>
  </si>
  <si>
    <t>1194743013</t>
  </si>
  <si>
    <t>CHILDREN'S HEALTH CLINICAL OPERATIONS-CHILDRENS MEDICAL CENTER DALLAS</t>
  </si>
  <si>
    <t>138911619</t>
  </si>
  <si>
    <t>1437148020</t>
  </si>
  <si>
    <t>DEWITT MEDICAL DISTRICT-CUERO COMMUNITY HOSPITAL</t>
  </si>
  <si>
    <t>138913209</t>
  </si>
  <si>
    <t>1174526529</t>
  </si>
  <si>
    <t>TITUS COUNTY HOSPITAL DISTRICT-TITUS REGIONAL MEDICAL CENTER</t>
  </si>
  <si>
    <t>138913215</t>
  </si>
  <si>
    <t>1942373782</t>
  </si>
  <si>
    <t>TITUS COUNTY HOSPITAL DISTRICT-TITUS REGIONAL MEDICAL CENTER REHABILITATION UNIT</t>
  </si>
  <si>
    <t>138950412</t>
  </si>
  <si>
    <t>1972590602</t>
  </si>
  <si>
    <t>PALO PINTO GENERAL HOSPITAL</t>
  </si>
  <si>
    <t>138951211</t>
  </si>
  <si>
    <t>1316936990</t>
  </si>
  <si>
    <t>EL PASO COUNTY HOSPITAL DISTRICT-UNIVERSITY MEDICAL CENTER OF EL PASO</t>
  </si>
  <si>
    <t>138962907</t>
  </si>
  <si>
    <t>1891882833</t>
  </si>
  <si>
    <t>HILLCREST BAPTIST MEDICAL CENTER-BAYLOR SCOTT AND WHITE MEDICAL CENTER HILLCREST</t>
  </si>
  <si>
    <t>139135109</t>
  </si>
  <si>
    <t>1477643690</t>
  </si>
  <si>
    <t>TEXAS CHILDRENS HOSPITAL</t>
  </si>
  <si>
    <t>139172412</t>
  </si>
  <si>
    <t>1396746129</t>
  </si>
  <si>
    <t>MEMORIAL HEALTH SYSTEM OF EAST TEXAS-CHI ST LUKES HEALTH MEMORIAL LUFKIN</t>
  </si>
  <si>
    <t>139172416</t>
  </si>
  <si>
    <t>1457454431</t>
  </si>
  <si>
    <t>139485012</t>
  </si>
  <si>
    <t>1447250253</t>
  </si>
  <si>
    <t>BAYLOR UNIVERSITY MEDICAL CENTER</t>
  </si>
  <si>
    <t>140713201</t>
  </si>
  <si>
    <t>1871619254</t>
  </si>
  <si>
    <t>METHODIST HEALTH CENTERS-HOUSTON METHODIST WILLOWBROOK HOSPITAL</t>
  </si>
  <si>
    <t>140714001</t>
  </si>
  <si>
    <t>1861487779</t>
  </si>
  <si>
    <t>SOUTH LIMESTONE HOSPITAL DISTRICT-LIMESTONE MEDICAL CENTER</t>
  </si>
  <si>
    <t>141858401</t>
  </si>
  <si>
    <t>1952306672</t>
  </si>
  <si>
    <t>MOTHER FRANCES HOSPITAL JACKSONVILLE-CHRISTUS MOTHER FRANCES HOSPITAL - JACKSONVILLE</t>
  </si>
  <si>
    <t>146021401</t>
  </si>
  <si>
    <t>1295788735</t>
  </si>
  <si>
    <t>MEMORIAL HERMANN HOSPITAL SYSTEM</t>
  </si>
  <si>
    <t>146509801</t>
  </si>
  <si>
    <t>1932152337</t>
  </si>
  <si>
    <t>MEMORIAL HERMANN HOSPITAL SYSTEM-MHHS KATY HOSPITAL</t>
  </si>
  <si>
    <t>147227603</t>
  </si>
  <si>
    <t>1760482939</t>
  </si>
  <si>
    <t>NEURO INSTITUTE OF AUSTIN LP-TEXAS NEUROREHAB CENTER</t>
  </si>
  <si>
    <t>147918003</t>
  </si>
  <si>
    <t>1154317774</t>
  </si>
  <si>
    <t>GRIMES ST JOSEPH HEALTH CENTER</t>
  </si>
  <si>
    <t>148698701</t>
  </si>
  <si>
    <t>1295781227</t>
  </si>
  <si>
    <t>WINNIE COMMUNITY HOSPITAL LLC</t>
  </si>
  <si>
    <t>149047601</t>
  </si>
  <si>
    <t>1609876309</t>
  </si>
  <si>
    <t>TRIUMPH HOSPITAL OF EAST HOUSTON LP-KINDRED HOSPITAL CLEAR LAKE</t>
  </si>
  <si>
    <t>149073203</t>
  </si>
  <si>
    <t>1750392916</t>
  </si>
  <si>
    <t>METROPLEX ADVENTIST HOSPITAL INC-ROLLINS BROOK COMMUNITY HOSPITAL</t>
  </si>
  <si>
    <t>149633301</t>
  </si>
  <si>
    <t>1821167818</t>
  </si>
  <si>
    <t>KINDRED HOSPITALS LIMITED PARTNERSHIP-KINDRED HOSPITAL-WHITE ROCK</t>
  </si>
  <si>
    <t>150967102</t>
  </si>
  <si>
    <t>1013993559</t>
  </si>
  <si>
    <t>SCCI HOSPITAL EL PASO  LLC-KINDRED HOSPITAL EL PASO</t>
  </si>
  <si>
    <t>151691601</t>
  </si>
  <si>
    <t>1609855139</t>
  </si>
  <si>
    <t>BAYLOR HEART AND VASCULAR CENTER LLP-BAYLOR SCOTT AND WHITE HEART AND VASCULAR HOSPITAL</t>
  </si>
  <si>
    <t>152686501</t>
  </si>
  <si>
    <t>1780786699</t>
  </si>
  <si>
    <t>PALACIOS COMMUNITY MEDICAL CENTER</t>
  </si>
  <si>
    <t>154504801</t>
  </si>
  <si>
    <t>1881688976</t>
  </si>
  <si>
    <t>HARLINGEN MEDICAL CENTER LP-</t>
  </si>
  <si>
    <t>157144001</t>
  </si>
  <si>
    <t>1922002674</t>
  </si>
  <si>
    <t>FRISCO MEDICAL CENTER-BAYLOR SCOTT &amp; WHITE MEDICAL CENTER - FRISCO</t>
  </si>
  <si>
    <t>157203401</t>
  </si>
  <si>
    <t>1720088412</t>
  </si>
  <si>
    <t>TRIUMPH SOUTHWEST LP-KINDRED HOSPITAL SUGAR LAND</t>
  </si>
  <si>
    <t>158914501</t>
  </si>
  <si>
    <t>1295890093</t>
  </si>
  <si>
    <t>ORTHOPEDIC AND SPINE SURGICAL HOSPITAL OF S TX LP-SOUTH TEXAS SPINE AND SURGICAL HOSPITAL LP</t>
  </si>
  <si>
    <t>158977201</t>
  </si>
  <si>
    <t>1750499273</t>
  </si>
  <si>
    <t>ASCENSION SETON-ASCENSION SETON SOUTHWEST</t>
  </si>
  <si>
    <t>158980601</t>
  </si>
  <si>
    <t>1124137054</t>
  </si>
  <si>
    <t>SETON FAMILY OF HOSPITALS-ASCENSION SETON NORTHWEST</t>
  </si>
  <si>
    <t>159156201</t>
  </si>
  <si>
    <t>1598744856</t>
  </si>
  <si>
    <t>VHS SAN ANTONIO PARTNERS LLC-BAPTIST MEDICAL CENTER</t>
  </si>
  <si>
    <t>159156204</t>
  </si>
  <si>
    <t>1124007240</t>
  </si>
  <si>
    <t>VHS SAN ANTONIO PARTNERS LLC-VHS SAN ANTONIO PARTNERS LP</t>
  </si>
  <si>
    <t>160630301</t>
  </si>
  <si>
    <t>1942208616</t>
  </si>
  <si>
    <t>ST LUKES COMMUNITY HEALTH SERVICES-</t>
  </si>
  <si>
    <t>160709501</t>
  </si>
  <si>
    <t>1053317362</t>
  </si>
  <si>
    <t>DAY SURGERY AT RENAISSANCE LLC-DOCTORS HOSPITAL AT RENAISSANCE LTD</t>
  </si>
  <si>
    <t>162459501</t>
  </si>
  <si>
    <t>1942292255</t>
  </si>
  <si>
    <t>TEXAS SPINE AND JOINT HOSPITAL LLC-TEXAS SPINE AND JOINT HOSPITAL LTD</t>
  </si>
  <si>
    <t>162965101</t>
  </si>
  <si>
    <t>1659352987</t>
  </si>
  <si>
    <t>USMD HOSPITAL AT ARLINGTON LP</t>
  </si>
  <si>
    <t>163111101</t>
  </si>
  <si>
    <t>1063411767</t>
  </si>
  <si>
    <t>ESSENT PRMC LP-PARIS REGIONAL MEDICAL CENTER</t>
  </si>
  <si>
    <t>163111109</t>
  </si>
  <si>
    <t>1710986385</t>
  </si>
  <si>
    <t>ESSENT PRMC LP-PARIS REGIONAL MEDICAL CENTER REHAB UNIT</t>
  </si>
  <si>
    <t>163219201</t>
  </si>
  <si>
    <t>1922001775</t>
  </si>
  <si>
    <t>LUBBOCK HEART HOSPITAL LLC-LUBBOCK HEART HOSPITAL</t>
  </si>
  <si>
    <t>163925401</t>
  </si>
  <si>
    <t>1861467573</t>
  </si>
  <si>
    <t>THE MEDICAL CENTER OF SOUTHEAST TEXAS LP-</t>
  </si>
  <si>
    <t>163936101</t>
  </si>
  <si>
    <t>1669569984</t>
  </si>
  <si>
    <t>IRVING COPPELL SURGICAL HOSPITAL LLP-BAYLOR SCOTT AND WHITE SURGICAL HOSPITAL LAS COLIN</t>
  </si>
  <si>
    <t>165305701</t>
  </si>
  <si>
    <t>1912948845</t>
  </si>
  <si>
    <t>PHYSICIANS SURGICAL HOSPITALS LLC-QUAIL CREEK SURGICAL HOSPITAL</t>
  </si>
  <si>
    <t>167364201</t>
  </si>
  <si>
    <t>1871599183</t>
  </si>
  <si>
    <t>FT WORTH SURGICARE PARTNERS, LTD-BAYLOR SURGICAL HOSPITAL AT FT WORTH</t>
  </si>
  <si>
    <t>168648701</t>
  </si>
  <si>
    <t>1669480323</t>
  </si>
  <si>
    <t>KELL WEST REGIONAL HOSPITAL LLC-KELL WEST REGIONAL HOSPITAL</t>
  </si>
  <si>
    <t>169893802</t>
  </si>
  <si>
    <t>1780677971</t>
  </si>
  <si>
    <t>171461001</t>
  </si>
  <si>
    <t>1629064928</t>
  </si>
  <si>
    <t>SOUTHLAKE SPECIALTY HOSPITAL LLC-TEXAS HEALTH HARRIS METHODIST HOSPITAL SOUTHLAKE</t>
  </si>
  <si>
    <t>171848805</t>
  </si>
  <si>
    <t>1649273434</t>
  </si>
  <si>
    <t>BAYLOR SCOTT AND WHITE MEDICAL CENTER PLANO</t>
  </si>
  <si>
    <t>172620001</t>
  </si>
  <si>
    <t>1982609558</t>
  </si>
  <si>
    <t>TROPHY CLUB MEDICAL CENTER LP</t>
  </si>
  <si>
    <t>173574801</t>
  </si>
  <si>
    <t>1245201656</t>
  </si>
  <si>
    <t>TEXAS INSTITUTE FOR SURGERY LLP-TEXAS INSTITUTE FOR SURGERY AT TEXAS HEALTH PRESBY</t>
  </si>
  <si>
    <t>173995503</t>
  </si>
  <si>
    <t>1093712697</t>
  </si>
  <si>
    <t>SOUTH TEXAS REHABILITATION HOSPITAL LP-</t>
  </si>
  <si>
    <t>174662001</t>
  </si>
  <si>
    <t>1316933609</t>
  </si>
  <si>
    <t>PHYSICIANS MEDICAL CENTER LLC-TEXAS HEALTH CENTER FOR DIAGNOSTICS AND SURGERY PL</t>
  </si>
  <si>
    <t>176354201</t>
  </si>
  <si>
    <t>1013970862</t>
  </si>
  <si>
    <t>PREFERRED HOSPITAL LEASING VAN HORN INC-CULBERSON HOSPITAL</t>
  </si>
  <si>
    <t>178396101</t>
  </si>
  <si>
    <t>1174524466</t>
  </si>
  <si>
    <t>CONTINUE CARE HOSPITAL OF TYLER INC-TYLER CONTINUE CARE HOSPITAL</t>
  </si>
  <si>
    <t>178795401</t>
  </si>
  <si>
    <t>1043328198</t>
  </si>
  <si>
    <t>THE HOSPITAL AT WESTLAKE MEDICAL CENTER</t>
  </si>
  <si>
    <t>179272301</t>
  </si>
  <si>
    <t>1295764553</t>
  </si>
  <si>
    <t>PREFERRED HOSPITAL LEASING ELDORADO INC-SCHLEICHER COUNTY MEDICAL CENTER</t>
  </si>
  <si>
    <t>179322602</t>
  </si>
  <si>
    <t>1972540417</t>
  </si>
  <si>
    <t>CLEAR LAKE REHABILITATION HOSPITAL LLC-KINDRED REHABILIT HOSPITAL CLEAR LAKE</t>
  </si>
  <si>
    <t>181706601</t>
  </si>
  <si>
    <t>1154361475</t>
  </si>
  <si>
    <t>SJ MEDICAL CENTER LLC-ST JOSEPH MEDICAL CENTER</t>
  </si>
  <si>
    <t>184505902</t>
  </si>
  <si>
    <t>1316911068</t>
  </si>
  <si>
    <t>TRINITY MOTHER FRANCES REHABILITATION HOSPITAL-CHRISTUS TRINITY MOTHER FRANCES REHABILITATION HOS</t>
  </si>
  <si>
    <t>185051301</t>
  </si>
  <si>
    <t>1316992878</t>
  </si>
  <si>
    <t>LAREDO SPECIALTY HOSPITAL</t>
  </si>
  <si>
    <t>185556101</t>
  </si>
  <si>
    <t>1962504340</t>
  </si>
  <si>
    <t>TEXAS HEART HOSPITAL OF THE SOUTHWEST LLP-BAYLOR SCOTT &amp; WHITE THE HEART HOSPITAL PLANO</t>
  </si>
  <si>
    <t>185964702</t>
  </si>
  <si>
    <t>1548236524</t>
  </si>
  <si>
    <t>NORTH CENTRAL SURGICAL CENTER LLP</t>
  </si>
  <si>
    <t>186221101</t>
  </si>
  <si>
    <t>1689629941</t>
  </si>
  <si>
    <t>METHODIST HOSPITALS OF DALLAS-METHODIST MANSFIELD MEDICAL CENTER</t>
  </si>
  <si>
    <t>186599001</t>
  </si>
  <si>
    <t>1447355771</t>
  </si>
  <si>
    <t>SETON HEALTHCARE-DELL CHILDRENS MEDICAL CENTER</t>
  </si>
  <si>
    <t>189947801</t>
  </si>
  <si>
    <t>1134108053</t>
  </si>
  <si>
    <t>DAWSON COUNTY HOSPITAL DISTRICT-MEDICAL ARTS HOSPITAL</t>
  </si>
  <si>
    <t>190123303</t>
  </si>
  <si>
    <t>1265568638</t>
  </si>
  <si>
    <t>SCOTT AND WHITE HOSPITAL ROUND ROCK-BAYLOR SCOTT AND WHITE MEDICAL CENTER ROUND ROCK</t>
  </si>
  <si>
    <t>190248801</t>
  </si>
  <si>
    <t>1194890103</t>
  </si>
  <si>
    <t>EL PASO LTACH PARTNERS, LP-EL PASO LTAC HOSPITAL</t>
  </si>
  <si>
    <t>190809701</t>
  </si>
  <si>
    <t>1609091693</t>
  </si>
  <si>
    <t>CENTRAL TEXAS REHABILITATION HOSPITAL LLC-CENTRAL TEXAS REHABILITATION HOSPITAL</t>
  </si>
  <si>
    <t>190895601</t>
  </si>
  <si>
    <t>1598710592</t>
  </si>
  <si>
    <t>SOLARA HOSPITAL HARLINGEN-SOLARA SPECIALTY HOSPITALS HARLINGEN BROWNSVILLE</t>
  </si>
  <si>
    <t>192622201</t>
  </si>
  <si>
    <t>1376662296</t>
  </si>
  <si>
    <t>CEDAR PARK HEALTH SYSTEM LP-CEDAR PARK REGIONAL MEDICAL CENTER</t>
  </si>
  <si>
    <t>192751901</t>
  </si>
  <si>
    <t>1295843787</t>
  </si>
  <si>
    <t>MEMORIAL HERMANN HOSPITAL SYSTEM-MHHS NORTHEAST HOSPITAL</t>
  </si>
  <si>
    <t>193399601</t>
  </si>
  <si>
    <t>1629138029</t>
  </si>
  <si>
    <t>ROCKWALL REGIONAL HOSPITAL LLC-TEXAS HEALTH HOSPITAL ROCKWALL</t>
  </si>
  <si>
    <t>193867201</t>
  </si>
  <si>
    <t>1740450121</t>
  </si>
  <si>
    <t>HOUSTON NORTHWEST OPERATING COMPANY LLC-HCA HOUSTON HEALTHCARE NORTHWEST</t>
  </si>
  <si>
    <t>194036301</t>
  </si>
  <si>
    <t>1063411239</t>
  </si>
  <si>
    <t>SELECT SPECIALTY HOSPITAL DALLAS INC-DALLAS SPECIALTY HOSPITAL DALLAS INC</t>
  </si>
  <si>
    <t>194106401</t>
  </si>
  <si>
    <t>1578780870</t>
  </si>
  <si>
    <t>SETON FAMILY OF HOSPITALS-SETON MEDICAL CENTER WILLIAMSON</t>
  </si>
  <si>
    <t>194997601</t>
  </si>
  <si>
    <t>1851390967</t>
  </si>
  <si>
    <t>UHS OF TEXOMA INC-TEXOMA MEDICAL CENTER</t>
  </si>
  <si>
    <t>195746601</t>
  </si>
  <si>
    <t>1225132863</t>
  </si>
  <si>
    <t>DOCTORS HOSPITAL AT RENAISSANCE</t>
  </si>
  <si>
    <t>195995901</t>
  </si>
  <si>
    <t>1073512000</t>
  </si>
  <si>
    <t>UHS OF TEXOMA INC-REBA MCENTIRE CENTER FOR REHABILITATION</t>
  </si>
  <si>
    <t>196829901</t>
  </si>
  <si>
    <t>1972709970</t>
  </si>
  <si>
    <t>TENET HOSPITALS LIMITED-THE HOSPITALS OF PROVIDENCE EAST CAMPUS</t>
  </si>
  <si>
    <t>197063401</t>
  </si>
  <si>
    <t>1841497153</t>
  </si>
  <si>
    <t>GPCH LLC-GOLDEN PLAINS COMMUNITY HOSPITAL</t>
  </si>
  <si>
    <t>197824901</t>
  </si>
  <si>
    <t>1861492670</t>
  </si>
  <si>
    <t>SELECT SPECIALTY HOSPITAL LONGVIEW INC-SELECT SPECIALTY HOSPITAL LONGVIEW</t>
  </si>
  <si>
    <t>197976701</t>
  </si>
  <si>
    <t>1477507432</t>
  </si>
  <si>
    <t>VIBRA SPECIALTY HOSPITAL OF DALLAS LLC-</t>
  </si>
  <si>
    <t>197976703</t>
  </si>
  <si>
    <t>1053778860</t>
  </si>
  <si>
    <t>VIBRA SPECIALTY HOSPITAL OF DALLAS LLC-VIBRA HOSPITAL OF RICHARDSON</t>
  </si>
  <si>
    <t>199183801</t>
  </si>
  <si>
    <t>1659316115</t>
  </si>
  <si>
    <t>POST ACUTE MEDICAL AT VICTORIA LLC-PAM SPECIALTY HOSPITAL OF VICTORIA NORTH</t>
  </si>
  <si>
    <t>199191101</t>
  </si>
  <si>
    <t>1114962842</t>
  </si>
  <si>
    <t>POST ACUTE MEDICAL AT LULING LLC-WARM SPRINGS SPECIALTY HOSPITAL OF LULING LLC</t>
  </si>
  <si>
    <t>199238002</t>
  </si>
  <si>
    <t>1720279342</t>
  </si>
  <si>
    <t>HEALTHSOUTH REHABILITATION HOSPITAL OF RICHARDSON-ENCOMPASS HEALTH REHABILITATION HOSPITAL OF RICHAR</t>
  </si>
  <si>
    <t>199329702</t>
  </si>
  <si>
    <t>1699749341</t>
  </si>
  <si>
    <t>HEALTH SOUTH CITY VIEW REHABILITATION HOSPITAL-ENCOMPASS HEALTH REHABILITATION HOSPITAL OF CITY V</t>
  </si>
  <si>
    <t>199602701</t>
  </si>
  <si>
    <t>1316197767</t>
  </si>
  <si>
    <t>CRANE COUNTY HOSPITAL DISTRICT-CRANE MEMORIAL HOSPITAL</t>
  </si>
  <si>
    <t>200141401</t>
  </si>
  <si>
    <t>1255300836</t>
  </si>
  <si>
    <t>200683501</t>
  </si>
  <si>
    <t>1932379856</t>
  </si>
  <si>
    <t>PREFERRED HOSPITAL LEASING HEMPHILL INC-SABINE COUNTY HOSPITAL</t>
  </si>
  <si>
    <t>201645301</t>
  </si>
  <si>
    <t>1033114608</t>
  </si>
  <si>
    <t>MEMORIAL HERMANN SUGAR LAND SURGICAL HOSPITAL LLP-SUGAR LAND SURGICAL HOSPITAL</t>
  </si>
  <si>
    <t>202351701</t>
  </si>
  <si>
    <t>1366532228</t>
  </si>
  <si>
    <t>MEMORIAL HERMANN SPECIALTY HOSPITAL KINGWOOD LLC</t>
  </si>
  <si>
    <t>204254101</t>
  </si>
  <si>
    <t>1659525236</t>
  </si>
  <si>
    <t>METHODIST HEALTHCARE SYSTEM OF SAN ANTONIO LTD LLP-METHODIST STONE OAK HOSPITAL</t>
  </si>
  <si>
    <t>206083201</t>
  </si>
  <si>
    <t>1164688495</t>
  </si>
  <si>
    <t>PREFERRED HOSPITAL LEASING JUNCTION INC-KIMBLE HOSPITAL</t>
  </si>
  <si>
    <t>207311601</t>
  </si>
  <si>
    <t>1114903523</t>
  </si>
  <si>
    <t>BRIM HEALTHCARE OF TEXAS LLC-WADLEY REGIONAL MEDICAL CENTER</t>
  </si>
  <si>
    <t>208013701</t>
  </si>
  <si>
    <t>1619115383</t>
  </si>
  <si>
    <t>ASCENSION SETON-ASCENSION SETON HAYS</t>
  </si>
  <si>
    <t>209190201</t>
  </si>
  <si>
    <t>1245422567</t>
  </si>
  <si>
    <t>HEALTHSOUTH REHABILITATION HOSPITAL OF ROUND ROCK</t>
  </si>
  <si>
    <t>209345201</t>
  </si>
  <si>
    <t>1033165501</t>
  </si>
  <si>
    <t>METHODIST HOSPITALS OF DALLAS-METHODIST RICHARDSON MEDICAL CENTER</t>
  </si>
  <si>
    <t>209719801</t>
  </si>
  <si>
    <t>1255579389</t>
  </si>
  <si>
    <t>TEXAS REGIONAL MEDICAL CENTER LTD-TEXAS REGIONAL MEDICAL CENTER AT SUNNYVALE</t>
  </si>
  <si>
    <t>210274101</t>
  </si>
  <si>
    <t>1184868879</t>
  </si>
  <si>
    <t>ST LUKES LAKESIDE HOSPITAL LLC-</t>
  </si>
  <si>
    <t>212060201</t>
  </si>
  <si>
    <t>1205164928</t>
  </si>
  <si>
    <t>CAHRMC LLC-RICE MEDICAL CENTER</t>
  </si>
  <si>
    <t>212140201</t>
  </si>
  <si>
    <t>1427048453</t>
  </si>
  <si>
    <t>MEDINA COUNTY HOSPITAL DISTRICT-MEDINA HEALTHCARE SYSTEM,MEDINA REGIONAL HOSPITAL,</t>
  </si>
  <si>
    <t>212203801</t>
  </si>
  <si>
    <t>1770740359</t>
  </si>
  <si>
    <t>REHABILIATION INSTITUTE OF DENTON LLC-SELELCT REHABILITATIOIN HOSPITAL OF DENTON</t>
  </si>
  <si>
    <t>216719901</t>
  </si>
  <si>
    <t>1700826575</t>
  </si>
  <si>
    <t>SOMERVELL COUNTY HOSPITAL DISTRICT-GLEN ROSE MEDICAL CENTER</t>
  </si>
  <si>
    <t>217744601</t>
  </si>
  <si>
    <t>1902047376</t>
  </si>
  <si>
    <t>FLOWER MOUND HOSPITAL PARTNERS LLC-TEXAS HEALTH PRESBYTERIAN HOSPITAL FLOWER MOUND</t>
  </si>
  <si>
    <t>217884004</t>
  </si>
  <si>
    <t>1326134255</t>
  </si>
  <si>
    <t>DIMMIT REGIONAL HOSPITAL-</t>
  </si>
  <si>
    <t>218319601</t>
  </si>
  <si>
    <t>1831146331</t>
  </si>
  <si>
    <t>MESQUITE SPECIALTY HOSPITAL LP</t>
  </si>
  <si>
    <t>218868201</t>
  </si>
  <si>
    <t>1922321447</t>
  </si>
  <si>
    <t>REHABILITATION HOSPITAL OF MESQUITE LLC-MESQUITE REHABILITATION INSTITUTE</t>
  </si>
  <si>
    <t>219336901</t>
  </si>
  <si>
    <t>1861690364</t>
  </si>
  <si>
    <t>DALLAS MEDICAL CENTER LLC-</t>
  </si>
  <si>
    <t>219907701</t>
  </si>
  <si>
    <t>1518287721</t>
  </si>
  <si>
    <t>ENCOMPASS HEALTH REHABILITATION HOSPITAL OF SUGAR-HEALTHSOUTH SUGAR LAND REHABILITATION HOSPITAL</t>
  </si>
  <si>
    <t>220238402</t>
  </si>
  <si>
    <t>1043457583</t>
  </si>
  <si>
    <t>MEMORIAL HERMANN REHABILITATION HOSPITAL KATY-</t>
  </si>
  <si>
    <t>220351501</t>
  </si>
  <si>
    <t>1013957836</t>
  </si>
  <si>
    <t>SHERMAN GRAYSON HOSPITAL LLC-WILSON N JONES REGIONAL MEMORIAL CENTER</t>
  </si>
  <si>
    <t>220798704</t>
  </si>
  <si>
    <t>1326349986</t>
  </si>
  <si>
    <t>MID COAST MEDICAL CENTER - CENTRAL</t>
  </si>
  <si>
    <t>281028501</t>
  </si>
  <si>
    <t>1083937593</t>
  </si>
  <si>
    <t>METHODIST HEALTH CENTERS-HOUSTON METHODIST WEST HOSPITAL</t>
  </si>
  <si>
    <t>281219001</t>
  </si>
  <si>
    <t>1407990088</t>
  </si>
  <si>
    <t>PMC HOSPITAL LLC-</t>
  </si>
  <si>
    <t>281406304</t>
  </si>
  <si>
    <t>1346544616</t>
  </si>
  <si>
    <t>COMANCHE COUNTY MEDICAL CENTER COMPANY-COMANCHE COUNTY MEDICAL CENTER</t>
  </si>
  <si>
    <t>281514404</t>
  </si>
  <si>
    <t>1225289499</t>
  </si>
  <si>
    <t>LUBBOCK HERITAGE HOSPITAL LLC-GRACE SURGICAL HOSPITAL</t>
  </si>
  <si>
    <t>282268601</t>
  </si>
  <si>
    <t>1386882488</t>
  </si>
  <si>
    <t>ATRIUM MEDICAL CENTER  LP-</t>
  </si>
  <si>
    <t>282322101</t>
  </si>
  <si>
    <t>1407169196</t>
  </si>
  <si>
    <t>AMH CATH LABS, LLC-TEXAS HEALTH HEART &amp; VASCULAR HOSPITAL ARLINGTON</t>
  </si>
  <si>
    <t>283280001</t>
  </si>
  <si>
    <t>1871898478</t>
  </si>
  <si>
    <t>MAYHILL BEHAVIORAL HEALTH LLC-</t>
  </si>
  <si>
    <t>284333604</t>
  </si>
  <si>
    <t>1154324952</t>
  </si>
  <si>
    <t>LIBERTY COUNTY HOSPITAL DISTRICT NO 1-LIBERTY DAYTON REGIONAL MEDICAL CENTER</t>
  </si>
  <si>
    <t>286326801</t>
  </si>
  <si>
    <t>1154612638</t>
  </si>
  <si>
    <t>ASCENSION SETON-ASCENSION SETON SMITHVILLE</t>
  </si>
  <si>
    <t>288563403</t>
  </si>
  <si>
    <t>1285930891</t>
  </si>
  <si>
    <t>BAYLOR INSTITUTE FOR REHABILITATION AT FRISCO-</t>
  </si>
  <si>
    <t>288662403</t>
  </si>
  <si>
    <t>1427374222</t>
  </si>
  <si>
    <t>HEALTHSOUTH REHAB HOSPITAL OF THE MID-CITIES LLC-RELIANT REHABILITATION HOSPITAL MID CITIES</t>
  </si>
  <si>
    <t>291429301</t>
  </si>
  <si>
    <t>1801191853</t>
  </si>
  <si>
    <t>NEW BRAUNFELS REGIONAL REHABILITATION HOSPITAL, IN-</t>
  </si>
  <si>
    <t>291854201</t>
  </si>
  <si>
    <t>1558659714</t>
  </si>
  <si>
    <t>EL PASO CHILDRENS HOSPITAL-</t>
  </si>
  <si>
    <t>292096901</t>
  </si>
  <si>
    <t>1154618742</t>
  </si>
  <si>
    <t>VHS HARLINGEN HOSPITAL COMPANY LLC-VALLEY BAPTIST MEDICAL CENTER</t>
  </si>
  <si>
    <t>292096904</t>
  </si>
  <si>
    <t>1568759991</t>
  </si>
  <si>
    <t>VHS HARLINGEN HOSPITAL COMPANY LLC-VALLEY BAPTIST MEDICAL CENTER HARLINGEN</t>
  </si>
  <si>
    <t>292096907</t>
  </si>
  <si>
    <t>1457994188</t>
  </si>
  <si>
    <t>VHS HARLINGEN HOSPITAL COMPANY LLC</t>
  </si>
  <si>
    <t>293388901</t>
  </si>
  <si>
    <t>1669513941</t>
  </si>
  <si>
    <t>SHRINERS HOSPITALS FOR CHILDREN-</t>
  </si>
  <si>
    <t>294543801</t>
  </si>
  <si>
    <t>1184911877</t>
  </si>
  <si>
    <t>VHS BROWNSVILLE HOSPITAL COMPANY LLC-VALLEY BAPTIST MEDICAL CENTER BROWNSVILLE</t>
  </si>
  <si>
    <t>298019501</t>
  </si>
  <si>
    <t>1659559573</t>
  </si>
  <si>
    <t>ST LUKES COMMUNITY DEVELOPMENT CORPORATION SUGAR-</t>
  </si>
  <si>
    <t>301006801</t>
  </si>
  <si>
    <t>1275813610</t>
  </si>
  <si>
    <t>HEALTHSOUTH REHABILITATION HOSPITAL OF CYPRESS LLC-</t>
  </si>
  <si>
    <t>303478701</t>
  </si>
  <si>
    <t>1407010622</t>
  </si>
  <si>
    <t>CR EMERGENCY ROOM LLC-BAYLOR SCOTT AND WHITE EMERGENCY HOSPITAL</t>
  </si>
  <si>
    <t>309446801</t>
  </si>
  <si>
    <t>1548546088</t>
  </si>
  <si>
    <t>ENCOMPASS HEALTH REHABILITATION HOSPITAL OF AUSTIN-HEALTHSOUTH REHABILITATION  HOSPITAL OF AUSTIN</t>
  </si>
  <si>
    <t>309798201</t>
  </si>
  <si>
    <t>1669752234</t>
  </si>
  <si>
    <t>EMERUS BHS SA THOUSAND OAKS LLC-BAPTIST NEIGHBORHOOD HOSPITAL THOUSAND OAKS</t>
  </si>
  <si>
    <t>311054601</t>
  </si>
  <si>
    <t>1003192311</t>
  </si>
  <si>
    <t>EL CAMPO MEMORIAL HOSPITAL-</t>
  </si>
  <si>
    <t>312239201</t>
  </si>
  <si>
    <t>1841562709</t>
  </si>
  <si>
    <t>HH KILLEEN HEALTH SYSTEM LLC-SETON MEDICAL CENTER HARKER HEIGHTS</t>
  </si>
  <si>
    <t>312476002</t>
  </si>
  <si>
    <t>1396902540</t>
  </si>
  <si>
    <t>GLOBALREHAB FORT WORTH, LP-</t>
  </si>
  <si>
    <t>313188001</t>
  </si>
  <si>
    <t>1659539567</t>
  </si>
  <si>
    <t>HEALTHSOUTH REHABILITATION HOSPITAL OF ABILENE LLC-HEALTHSOUTH REHABILITATION HOSPITAL OF ABILENE</t>
  </si>
  <si>
    <t>313347201</t>
  </si>
  <si>
    <t>1235374612</t>
  </si>
  <si>
    <t>CORINTH INVESTOR HOLDINGS LLC-</t>
  </si>
  <si>
    <t>314080801</t>
  </si>
  <si>
    <t>1033120423</t>
  </si>
  <si>
    <t>TEXAS HEALTH HUGULEY INC-TEXAS HEALTH HUGULEY FORT WORTH SOUTH</t>
  </si>
  <si>
    <t>314161601</t>
  </si>
  <si>
    <t>1124305065</t>
  </si>
  <si>
    <t>BAYLOR MEDICAL CENTERS AT GARLAND AND MCKINNEY-BAYLOR SCOTT AND WHITE MEDICAL CENTER - MCKINNEY</t>
  </si>
  <si>
    <t>314562501</t>
  </si>
  <si>
    <t>1982920773</t>
  </si>
  <si>
    <t>HEALTHSOUTH REHABILITATION HOSPITAL OF DALLAS LLC-HEALTHSOUTH REHABILITATION HOSPITAL OF DALLAS</t>
  </si>
  <si>
    <t>315341301</t>
  </si>
  <si>
    <t>1376829812</t>
  </si>
  <si>
    <t>HEALTHSOUTH REHABILITATION HOSPITAL OF VINTAGE PAR-HEALTHSOUTH REHABILITATION HOSPITAL THE VINTAGE</t>
  </si>
  <si>
    <t>315440301</t>
  </si>
  <si>
    <t>1760628184</t>
  </si>
  <si>
    <t>TEXAS SCOTTISH RITE HOSPITAL FOR CRIPPLED CHILDREN-</t>
  </si>
  <si>
    <t>316076401</t>
  </si>
  <si>
    <t>1518253194</t>
  </si>
  <si>
    <t>SWISHER MEMORIAL HEALTHCARE SYSTEM-SWISHER MEMORIAL HOSPITAL</t>
  </si>
  <si>
    <t>316296801</t>
  </si>
  <si>
    <t>1215296884</t>
  </si>
  <si>
    <t>TEXAS HEALTH HARRIS METHODIST HOSPITAL ALLIANCE-</t>
  </si>
  <si>
    <t>316360201</t>
  </si>
  <si>
    <t>1407121189</t>
  </si>
  <si>
    <t>PREFERRED HOSPITAL LEASING COLEMAN INC-COLEMAN COUNTY MEDICAL CENTER COMPANY</t>
  </si>
  <si>
    <t>317151401</t>
  </si>
  <si>
    <t>1689795098</t>
  </si>
  <si>
    <t>POST ACUTE MEDICAL OF NEW BRAUNFELS LLC-WARM SPRINGS SPECIALTY HOSPITAL OF NEW BRAUNFELS</t>
  </si>
  <si>
    <t>319209801</t>
  </si>
  <si>
    <t>1013941780</t>
  </si>
  <si>
    <t>COVENANT LONG-TERM CARE LLC-COVENANT SPECIALTY HOSPITAL</t>
  </si>
  <si>
    <t>320384603</t>
  </si>
  <si>
    <t>1356559991</t>
  </si>
  <si>
    <t>DALLAS LTACH LLC-KINDRED HOSPITAL DALLAS CENTRAL</t>
  </si>
  <si>
    <t>322879301</t>
  </si>
  <si>
    <t>1407191984</t>
  </si>
  <si>
    <t>BSA HOSPITAL LLC-BAPTIST ST ANTHONYS HEALTH SYSTEM</t>
  </si>
  <si>
    <t>322879305</t>
  </si>
  <si>
    <t>1730425190</t>
  </si>
  <si>
    <t>BSA HOSPITAL LLC-REHAB UNIT</t>
  </si>
  <si>
    <t>322916301</t>
  </si>
  <si>
    <t>1558349399</t>
  </si>
  <si>
    <t>HEART OF TEXAS HEALTHCARE SYSTEM-</t>
  </si>
  <si>
    <t>325177904</t>
  </si>
  <si>
    <t>1043552177</t>
  </si>
  <si>
    <t>POST ACUTE MEDICAL AT ALLEN LLC-PAM REHABILITATION HOSPITAL OF ALLEN</t>
  </si>
  <si>
    <t>326690001</t>
  </si>
  <si>
    <t>1629037163</t>
  </si>
  <si>
    <t>WARM SPRINGS SPECIALTY HOSPITAL OF SAN ANTONIO LLC-PAM SPECIALTY HOSPITAL OF SAN ANTONIO</t>
  </si>
  <si>
    <t>326725404</t>
  </si>
  <si>
    <t>1265772362</t>
  </si>
  <si>
    <t>SCOTT AND WHITE HOSPITAL COLLEGE STATION-BAYLOR SCOTT &amp; WHITE MEDICAL CENTER COLLEGE STATIO</t>
  </si>
  <si>
    <t>328934001</t>
  </si>
  <si>
    <t>1952538431</t>
  </si>
  <si>
    <t>METHODIST MCKINNEY HOSPITAL LLC-</t>
  </si>
  <si>
    <t>330388501</t>
  </si>
  <si>
    <t>1194753590</t>
  </si>
  <si>
    <t>THHBP MANAGEMENT COMPANY LLC-BAYLOR SCOTT AND WHITE THE HEART HOSPITAL DENTON</t>
  </si>
  <si>
    <t>330811601</t>
  </si>
  <si>
    <t>1760417646</t>
  </si>
  <si>
    <t>FANNIN COUNTY HOSPITAL AUTHORITY-TMC BONHAM HOSPITAL</t>
  </si>
  <si>
    <t>331242301</t>
  </si>
  <si>
    <t>1851632616</t>
  </si>
  <si>
    <t>LANCASTER REGIONAL HOSPITAL LP-CRESCENT MEDICAL CENTER LANCASTER</t>
  </si>
  <si>
    <t>331384301</t>
  </si>
  <si>
    <t>1417389784</t>
  </si>
  <si>
    <t>POST ACUTE SPECIALTY HOSPITAL OF VICTORIA LLC-PAM SPECIALTY HOSPITAL OF VICTORIA SOUTH</t>
  </si>
  <si>
    <t>334284203</t>
  </si>
  <si>
    <t>1295173664</t>
  </si>
  <si>
    <t>ARISE HEALTHCARE SYSTEM LLC</t>
  </si>
  <si>
    <t>336478801</t>
  </si>
  <si>
    <t>1952723967</t>
  </si>
  <si>
    <t>HOUSTON METHODIST ST JOHN HOSPITAL-HOUSTON METHODIST CLEAR LAKE HOSPITAL</t>
  </si>
  <si>
    <t>337018101</t>
  </si>
  <si>
    <t>1366871600</t>
  </si>
  <si>
    <t>ENCOMPASS HEALTH REHABILITATION HOSPITAL OF HUMBLE</t>
  </si>
  <si>
    <t>337433201</t>
  </si>
  <si>
    <t>1710985098</t>
  </si>
  <si>
    <t>MEMORIAL HERMANN HEALTH SYSTEM-TIRR MEMORIAL HERMANN</t>
  </si>
  <si>
    <t>337991901</t>
  </si>
  <si>
    <t>1285065623</t>
  </si>
  <si>
    <t>STEPHENS MEMORIAL HOSPITAL DISTRICT-STEPHENS MEMORIAL HOSPITAL</t>
  </si>
  <si>
    <t>339153401</t>
  </si>
  <si>
    <t>1710314141</t>
  </si>
  <si>
    <t>ST LUKES HOSPITAL AT THE VINTAGE-</t>
  </si>
  <si>
    <t>342897103</t>
  </si>
  <si>
    <t>1306268321</t>
  </si>
  <si>
    <t>HOUSTON METHODIST ST CATHERINE HOSPITAL-HOUSTON METHODIST CONTINUING CARE HOSPITAL</t>
  </si>
  <si>
    <t>343723801</t>
  </si>
  <si>
    <t>1427472463</t>
  </si>
  <si>
    <t>RESOLUTE HOSPITAL COMPANY LLC-</t>
  </si>
  <si>
    <t>344945603</t>
  </si>
  <si>
    <t>1821439183</t>
  </si>
  <si>
    <t>CORPUS CHRISTI REHABILITATION HOSPITAL LLC</t>
  </si>
  <si>
    <t>346138602</t>
  </si>
  <si>
    <t>1225439821</t>
  </si>
  <si>
    <t>PAM SQUARED AT TEXARKANA, LLC-</t>
  </si>
  <si>
    <t>346300201</t>
  </si>
  <si>
    <t>1467853051</t>
  </si>
  <si>
    <t>PAM SQUARED AT CORPUS CHRISTI LLC-PAM SPECIALTY HOSPITAL AT CORPUS CHRISTI NORTH</t>
  </si>
  <si>
    <t>346945401</t>
  </si>
  <si>
    <t>1881691061</t>
  </si>
  <si>
    <t>GRAHAM  HOSPITAL DISTRICT-</t>
  </si>
  <si>
    <t>347731701</t>
  </si>
  <si>
    <t>1861818809</t>
  </si>
  <si>
    <t>WARM SPRINGS REHABILITATION HOSPITAL OF KYLE LLC-</t>
  </si>
  <si>
    <t>348928801</t>
  </si>
  <si>
    <t>1679903967</t>
  </si>
  <si>
    <t>EBD BEMC BURLESON, LLC-BAYLOR SCOTT AND WHITE EMERGENCY HOSPITAL</t>
  </si>
  <si>
    <t>349366001</t>
  </si>
  <si>
    <t>1609275585</t>
  </si>
  <si>
    <t>CHCA PEARLAND LP-HCA HOUSTON HEALTHCARE PEARLAND</t>
  </si>
  <si>
    <t>349912101</t>
  </si>
  <si>
    <t>1568695146</t>
  </si>
  <si>
    <t>GLOBALREHAB SAN ANTONIO LP-SELECT REHABILITATION HOSPITAL OF SAN ANTONIO</t>
  </si>
  <si>
    <t>350190001</t>
  </si>
  <si>
    <t>1619368339</t>
  </si>
  <si>
    <t>PREFERRED HOSPITAL LEASING MULESHOE INC-MULESHOE AREA MEDICAL CENTER</t>
  </si>
  <si>
    <t>350453201</t>
  </si>
  <si>
    <t>1538551791</t>
  </si>
  <si>
    <t>WESLACO REGIONAL REHABILITATION HOSPITAL, LLC-</t>
  </si>
  <si>
    <t>350658601</t>
  </si>
  <si>
    <t>1710389929</t>
  </si>
  <si>
    <t>LAREDO REHABILITATION HOSPITAL LLC-</t>
  </si>
  <si>
    <t>350857401</t>
  </si>
  <si>
    <t>1871911016</t>
  </si>
  <si>
    <t>NORTH TEXAS - MCA, LLC-MEDICAL CITY ALLIANCE</t>
  </si>
  <si>
    <t>353570001</t>
  </si>
  <si>
    <t>1285028951</t>
  </si>
  <si>
    <t>MESA HILLS SPECIALTY HOSPITAL OPERATOR, LLC-MESA HILLS SPECIALTY HOSPITAL</t>
  </si>
  <si>
    <t>353712801</t>
  </si>
  <si>
    <t>1396138970</t>
  </si>
  <si>
    <t>SCOTT &amp; WHITE HOSPITAL-MARBLE FALLS-BAYLOR SCOTT &amp; WHITE MEDICAL CENTER-MARBLE FALLS</t>
  </si>
  <si>
    <t>354018901</t>
  </si>
  <si>
    <t>1790174860</t>
  </si>
  <si>
    <t>PRIME HEALTHCARE SERVICES MESQUITE LLC-DALLAS REGIONAL MEDICAL CENTER</t>
  </si>
  <si>
    <t>354076709</t>
  </si>
  <si>
    <t>1861882532</t>
  </si>
  <si>
    <t>CLEAR LAKE INSTITUTE FOR REHABILITATION LLC-PAM REHABILITATION HOSPITAL OF HUMBLE</t>
  </si>
  <si>
    <t>354178101</t>
  </si>
  <si>
    <t>1720480627</t>
  </si>
  <si>
    <t>CHILDRENS HEALTH CLINICAL OPERATIONS-CHILDRENS MEDICAL CENTER PLANO</t>
  </si>
  <si>
    <t>355796901</t>
  </si>
  <si>
    <t>1760870166</t>
  </si>
  <si>
    <t>CHG HOSPITAL MCALLEN LLC-SOLARA SPECIALTY HOSPITALS MCALLEN</t>
  </si>
  <si>
    <t>356438701</t>
  </si>
  <si>
    <t>1912395203</t>
  </si>
  <si>
    <t>CHG HOSPITAL AUSTIN LLC-CORNERSTONE SPECIALTY HOSPITALS AUSTIN</t>
  </si>
  <si>
    <t>357216601</t>
  </si>
  <si>
    <t>1073901476</t>
  </si>
  <si>
    <t>CHG HOSPITAL CONROE LLC-CORNERSTONE SPECIALTY HOSPITALS CONROE</t>
  </si>
  <si>
    <t>357475801</t>
  </si>
  <si>
    <t>1346630316</t>
  </si>
  <si>
    <t>MID JEFFERSON EXTENDED CARE HOSPITAL-POST ACUTE ENTERPRISES</t>
  </si>
  <si>
    <t>357697701</t>
  </si>
  <si>
    <t>1740693316</t>
  </si>
  <si>
    <t>VIBRA REHABILITATION HOSPITAL OF EL PASO, LLC-HIGHLANDS REHABILITATION HOSPITAL</t>
  </si>
  <si>
    <t>358006003</t>
  </si>
  <si>
    <t>1952784985</t>
  </si>
  <si>
    <t>COVENANT REHABILITATION HOSPITAL OF LUBBOCK LLC-TRUSTPOINT REHABILITATION HOSPITAL OF LUBBOCK</t>
  </si>
  <si>
    <t>358588701</t>
  </si>
  <si>
    <t>1457730426</t>
  </si>
  <si>
    <t>CHG HOSPITAL HOUSTON LLC-CORNERSTONE SPECIALTY HOSPITALS BELLAIRE</t>
  </si>
  <si>
    <t>361699701</t>
  </si>
  <si>
    <t>1235510090</t>
  </si>
  <si>
    <t>HERITAGE PARK SURGICAL HOSPITAL, LLC-BAYLOR SCOTT AND WHITE SURGICAL HOSPITAL AT SHERMA</t>
  </si>
  <si>
    <t>361949601</t>
  </si>
  <si>
    <t>1568848059</t>
  </si>
  <si>
    <t>CUMBERLAND SURGICAL HOSPITAL OF SAN ANTONIO LLC-</t>
  </si>
  <si>
    <t>363070904</t>
  </si>
  <si>
    <t>1992172019</t>
  </si>
  <si>
    <t>EMERGENCY HOSPITAL SYSTEMS LLC-CLEVELAND EMERGENCY HOSPITAL</t>
  </si>
  <si>
    <t>364396701</t>
  </si>
  <si>
    <t>1992709661</t>
  </si>
  <si>
    <t>CONTINUECARE HOSPITAL AT HENDRICK MEDICAL CENTER-CONTINUE CARE HOSPITAL AT HENDRICK MEDICAL CENTER</t>
  </si>
  <si>
    <t>365048301</t>
  </si>
  <si>
    <t>1669732178</t>
  </si>
  <si>
    <t>AD HOSPITAL EAST LLC-</t>
  </si>
  <si>
    <t>365612601</t>
  </si>
  <si>
    <t>1114340080</t>
  </si>
  <si>
    <t>ASPIRE HOSPITAL LLC</t>
  </si>
  <si>
    <t>366222301</t>
  </si>
  <si>
    <t>1558721365</t>
  </si>
  <si>
    <t>KND DEVELOPMENT 68, LLC-KINDRED HOSPITAL - SAN ANTONIO CENTRAL</t>
  </si>
  <si>
    <t>366812101</t>
  </si>
  <si>
    <t>1033568621</t>
  </si>
  <si>
    <t>CHRISTUS HOPKINS HEALTH ALLIANCE-CHRISTUS MOTHER FRANCES HOSPITAL - SULPHUR SPRINGS</t>
  </si>
  <si>
    <t>367514201</t>
  </si>
  <si>
    <t>1831550680</t>
  </si>
  <si>
    <t>PAM SQUARED AT BEAUMONT LLC-</t>
  </si>
  <si>
    <t>368423501</t>
  </si>
  <si>
    <t>1932573417</t>
  </si>
  <si>
    <t>ST. JOSEPH ENCOMPASS HEALTH REHABILITATION HOSPITA-CHI ST JOSEPH REHABILITATION HOSPITAL</t>
  </si>
  <si>
    <t>368674305</t>
  </si>
  <si>
    <t>1861805764</t>
  </si>
  <si>
    <t>ZOOM REHABILITATION INC-</t>
  </si>
  <si>
    <t>369162801</t>
  </si>
  <si>
    <t>1538522412</t>
  </si>
  <si>
    <t>TENET HOSPITALS LIMITED-THE HOSPITALS OF PROVIDENCE TRANSMOUNTAIN CAMPUS</t>
  </si>
  <si>
    <t>373132501</t>
  </si>
  <si>
    <t>1780927277</t>
  </si>
  <si>
    <t>376537203</t>
  </si>
  <si>
    <t>1235685892</t>
  </si>
  <si>
    <t>FAIRFIELD HOSPITAL DISTRICT-FREESTONE MEDICAL CENTER</t>
  </si>
  <si>
    <t>376837601</t>
  </si>
  <si>
    <t>1184179194</t>
  </si>
  <si>
    <t>METHODIST HEALTH CENTERS-HOUSTON METHODIST THE WOODLANDS HOSPITAL</t>
  </si>
  <si>
    <t>377705402</t>
  </si>
  <si>
    <t>1750819025</t>
  </si>
  <si>
    <t>NORTH HOUSTON TRMC LLC-HCA HOUSTON HEALTHCARE TOMBALL</t>
  </si>
  <si>
    <t>378943001</t>
  </si>
  <si>
    <t>1073043592</t>
  </si>
  <si>
    <t>HOUSTON PPH LLC-HCA HOUSTON HEALTHCARE MEDICAL CENTER</t>
  </si>
  <si>
    <t>379200401</t>
  </si>
  <si>
    <t>1376071530</t>
  </si>
  <si>
    <t>METHODIST HEALTHCARE SYSTEM OF SAN ANTONIO LTD LLP-METHODIST HOSPITAL ATASCOSA</t>
  </si>
  <si>
    <t>380473401</t>
  </si>
  <si>
    <t>1003344334</t>
  </si>
  <si>
    <t>HCN EP HORIZON CITY LLC-THE HOSPITALS OF PROVIDENCE HORIZON CITY CAMPUS</t>
  </si>
  <si>
    <t>382091201</t>
  </si>
  <si>
    <t>1144756578</t>
  </si>
  <si>
    <t>HEALTHSOUTH REHABILITATION HOSPITAL OF PEARLAND LL-HEALTHSOUTH REHABILITATION OF HOSPITAL OF PERRLAND</t>
  </si>
  <si>
    <t>385345901</t>
  </si>
  <si>
    <t>1417471467</t>
  </si>
  <si>
    <t>WEATHERFORD HEALTH SERVICES, LLC-</t>
  </si>
  <si>
    <t>386500801</t>
  </si>
  <si>
    <t>1255785382</t>
  </si>
  <si>
    <t>ST. LUKE'S COMMUNITY HEALTH SERVICES-</t>
  </si>
  <si>
    <t>386625302</t>
  </si>
  <si>
    <t>1003340639</t>
  </si>
  <si>
    <t>POST ACUTE MEDICAL REHABILITATION HOSPITAL OF CORP-PAM REHABILITATION HOSPITAL OF CORPUS CHRISTI</t>
  </si>
  <si>
    <t>387377001</t>
  </si>
  <si>
    <t>1326546797</t>
  </si>
  <si>
    <t>HENDERSON HOSPITAL LLC-UT HEALTH HENDERSON</t>
  </si>
  <si>
    <t>387381201</t>
  </si>
  <si>
    <t>1730697350</t>
  </si>
  <si>
    <t>JACKSONVILLE HOSPITAL LLC-UT HEALTH EAST TEXAS JACKSONVILLE HOSPITAL</t>
  </si>
  <si>
    <t>387515501</t>
  </si>
  <si>
    <t>1417465824</t>
  </si>
  <si>
    <t>ATHENS HOSPITAL LLC-DBA UT HEALTH ATHENS</t>
  </si>
  <si>
    <t>387663301</t>
  </si>
  <si>
    <t>1538667035</t>
  </si>
  <si>
    <t>CARTHAGE HOSPITAL LLC-DBA UT HEALTH CARTHAGE</t>
  </si>
  <si>
    <t>388217701</t>
  </si>
  <si>
    <t>1801826839</t>
  </si>
  <si>
    <t>BAYLOR SCOTT &amp; WHITE MEDICAL CENTER - CENTENNIAL-</t>
  </si>
  <si>
    <t>388218501</t>
  </si>
  <si>
    <t>1922522606</t>
  </si>
  <si>
    <t>LHCG CXXI, LLC-CHRISTUS DUBUIS HOSPITAL OF BEAUMONT</t>
  </si>
  <si>
    <t>388347201</t>
  </si>
  <si>
    <t>1407364847</t>
  </si>
  <si>
    <t>TYLER REGIONAL HOSPITAL LLC-UT HEALTH EAST TEXAS TYLER REGIONAL HOSPITAL</t>
  </si>
  <si>
    <t>388635001</t>
  </si>
  <si>
    <t>1013085083</t>
  </si>
  <si>
    <t>SCOTT &amp; WHITE CONTINUING CARE HOSPITAL-BAYLOR SCOTT &amp; WHITE CONTINUING CARE HOSPITAL</t>
  </si>
  <si>
    <t>388696201</t>
  </si>
  <si>
    <t>1184132524</t>
  </si>
  <si>
    <t>PITTSBURG HOSPITAL LLC-UT HEALTH EAST TEXAS PITTSBURG HOSPITAL</t>
  </si>
  <si>
    <t>388701003</t>
  </si>
  <si>
    <t>1477061885</t>
  </si>
  <si>
    <t>QUITMAN HOSPITAL LLC-UT HEALTH EAST TEXAS</t>
  </si>
  <si>
    <t>388758001</t>
  </si>
  <si>
    <t>1962900472</t>
  </si>
  <si>
    <t>SPECIALTY HOSPITAL LLC-UT HEALTH EAST TEXAS SPECIALTY HOSPITAL</t>
  </si>
  <si>
    <t>389645801</t>
  </si>
  <si>
    <t>1174021695</t>
  </si>
  <si>
    <t>REHABILITATION HOSPITAL LLC-UT HEALTH EAST TEXAS REHABILITATION HOSPITAL</t>
  </si>
  <si>
    <t>391575301</t>
  </si>
  <si>
    <t>1083112023</t>
  </si>
  <si>
    <t>PIPELINE EAST DALLAS LLC-CITY HOSPITAL AT WHITE ROCK</t>
  </si>
  <si>
    <t>391576104</t>
  </si>
  <si>
    <t>1114435260</t>
  </si>
  <si>
    <t>CROCKETT MEDICAL CENTER LLC-CROCKETT MEDICAL CENTER</t>
  </si>
  <si>
    <t>395270703</t>
  </si>
  <si>
    <t>1427506385</t>
  </si>
  <si>
    <t>PAM REHABILITATION HOSPITAL OF ROUND ROCK LLC-PAM REHABILITATION HOSPITAL OF ROUND ROCK</t>
  </si>
  <si>
    <t>395486901</t>
  </si>
  <si>
    <t>1346729159</t>
  </si>
  <si>
    <t>BAYLOR SCOTT &amp; WHITE MEDICAL CENTERS - CAPITOL ARE-BAYLOR SCOTT &amp; WHITE MEDICAL CENTER - PFLUGERVILLE</t>
  </si>
  <si>
    <t>396546901</t>
  </si>
  <si>
    <t>1851889463</t>
  </si>
  <si>
    <t>BIR JV LLP-BAYLOR SCOTT AND WHITE INSTITUTE FOR REHABILITATIO</t>
  </si>
  <si>
    <t>396650901</t>
  </si>
  <si>
    <t>1972071991</t>
  </si>
  <si>
    <t>GAINESVILLE COMMUNITY HOSPITAL, INC.-NORTH TEXAS MEDICAL CENTER</t>
  </si>
  <si>
    <t>398568101</t>
  </si>
  <si>
    <t>1285699835</t>
  </si>
  <si>
    <t>WEBSTER SURGICAL SPECIALTY HOSPITAL, LTD-HOUSTON PHYSICIANS HOSPITAL</t>
  </si>
  <si>
    <t>398605101</t>
  </si>
  <si>
    <t>1568899391</t>
  </si>
  <si>
    <t>HILLCREST BAPTIST MEDICAL CENTER-BAYLOR SCOTT &amp; WHITE MEDICAL CENTER HILLCREST</t>
  </si>
  <si>
    <t>398846101</t>
  </si>
  <si>
    <t>1619476926</t>
  </si>
  <si>
    <t>APOLLO REHAB HOSPITAL LLC-SUGAR LAND REHAB HOSPITAL LLC</t>
  </si>
  <si>
    <t>401736001</t>
  </si>
  <si>
    <t>1104383371</t>
  </si>
  <si>
    <t>BOSQUE COUNTY HOSPITAL DISTRICT-GOODALL-WITCHER HOSPITAL</t>
  </si>
  <si>
    <t>402388901</t>
  </si>
  <si>
    <t>1700440245</t>
  </si>
  <si>
    <t>KPC PROMISE HOSPITAL OF WICHITA FALLS, LLC-KPC PROMISE HOSPITAL OF WICHITA FALLS</t>
  </si>
  <si>
    <t>402430901</t>
  </si>
  <si>
    <t>1679137111</t>
  </si>
  <si>
    <t>KPC PROMISE HOSPITAL OF DALLAS, LLC-KPC PROMISE HOSPITAL OF DALLAS</t>
  </si>
  <si>
    <t>402628801</t>
  </si>
  <si>
    <t>1730183658</t>
  </si>
  <si>
    <t>WINKLER COUNTY HOSPITAL DISTRICT-WINKLER COUNTY MEMORIAL HOSPITAL</t>
  </si>
  <si>
    <t>405102101</t>
  </si>
  <si>
    <t>1285191452</t>
  </si>
  <si>
    <t>STEWARD TEXAS HOSPITAL HOLDINGS LLC-SCENIC MOUNTAIN MEDICAL CENTER, A STEWARD FAMILY H</t>
  </si>
  <si>
    <t>407503801</t>
  </si>
  <si>
    <t>1558758490</t>
  </si>
  <si>
    <t>WEATHERFORD REHABILITATION HOSPITAL LLC-WEATHERFORD REHABILITATION HOSPITAL</t>
  </si>
  <si>
    <t>407926101</t>
  </si>
  <si>
    <t>1144781501</t>
  </si>
  <si>
    <t>BAYLOR SCOTT AND WHITE MEDICAL CENTERS CAPITOL ARE-BAYLOR SCOTT &amp; WHITE MEDICAL CENTER - BUDA</t>
  </si>
  <si>
    <t>408600101</t>
  </si>
  <si>
    <t>1972517365</t>
  </si>
  <si>
    <t>COVENANT MEDICAL CENTER-</t>
  </si>
  <si>
    <t>409204101</t>
  </si>
  <si>
    <t>1902366305</t>
  </si>
  <si>
    <t>BAYLOR SCOTT AND WHITE MEDICAL CENTERS CAPITOL ARE-BAYLOR SCOTT &amp; WHITE MEDICAL CENTER - AUSTIN</t>
  </si>
  <si>
    <t>409331201</t>
  </si>
  <si>
    <t>1780231563</t>
  </si>
  <si>
    <t>PAM SPECIALTY HOSPITAL OF SAN ANTONIO MEDICAL CENT</t>
  </si>
  <si>
    <t>410530602</t>
  </si>
  <si>
    <t>1518439009</t>
  </si>
  <si>
    <t>EVEREST REHABILITATION HOSPITAL LONGVIEW LLC-EVEREST REHABILITATION HOSPITAL LONGVIEW</t>
  </si>
  <si>
    <t>411431601</t>
  </si>
  <si>
    <t>1417429945</t>
  </si>
  <si>
    <t>EVEREST REHABILITATION HOSPITAL TEMPLE LLC-EVEREST REHABILITATION HOSPITAL TEMPLE</t>
  </si>
  <si>
    <t>411677401</t>
  </si>
  <si>
    <t>1083143747</t>
  </si>
  <si>
    <t>PLAZA SPECIALTY HOSPITAL LLC-CORNERSTONE SPECIALTY HOSPITALS HOUSTON MEDICAL CE</t>
  </si>
  <si>
    <t>412747401</t>
  </si>
  <si>
    <t>1245878990</t>
  </si>
  <si>
    <t>HUNTSVILLE COMMUNITY HOSPITAL INC-HUNTSVILLE MEMORIAL HOSPITAL</t>
  </si>
  <si>
    <t>412747403</t>
  </si>
  <si>
    <t>1134767882</t>
  </si>
  <si>
    <t>HUNTSVILLE COMMUNITY HOSPITAL INC-</t>
  </si>
  <si>
    <t>412883701</t>
  </si>
  <si>
    <t>1184262800</t>
  </si>
  <si>
    <t>SANA HEALTHCARE CARROLLTON-CARROLLTON REGIONAL MEDICAL CENTER</t>
  </si>
  <si>
    <t>413256501</t>
  </si>
  <si>
    <t>1154893675</t>
  </si>
  <si>
    <t>SOUTH PLAINS REHABILITATION HOSPITAL, LLC-SOUTH PLAINS REHABILITATION HOSPITAL, AN AFFILIATE</t>
  </si>
  <si>
    <t>414763901</t>
  </si>
  <si>
    <t>1104381292</t>
  </si>
  <si>
    <t>TEXAS HEALTH HOSPITAL FRISCO-</t>
  </si>
  <si>
    <t>414962701</t>
  </si>
  <si>
    <t>1942795133</t>
  </si>
  <si>
    <t>ASCENSION SETON-ASCENSION SETON BASTROP</t>
  </si>
  <si>
    <t>415580601</t>
  </si>
  <si>
    <t>1447883301</t>
  </si>
  <si>
    <t>CHRISTUS SANTA ROSA HEALTH CARE CORPORATION-CHRISTUS SANTA ROSA HOSPITAL - SAN MARCOS</t>
  </si>
  <si>
    <t>417321301</t>
  </si>
  <si>
    <t>1053839233</t>
  </si>
  <si>
    <t>COBALT REHABILITATION HOSPITAL EL PASO LLC-COBALT REHABILITATION HOSPITAL EL PASO</t>
  </si>
  <si>
    <t>420957901</t>
  </si>
  <si>
    <t>1184233785</t>
  </si>
  <si>
    <t>HENDRICK MEDICAL CENTER BROWNWOOD-</t>
  </si>
  <si>
    <t>422067501</t>
  </si>
  <si>
    <t>1457820995</t>
  </si>
  <si>
    <t>BAYTOWN MEDICAL CENTER, LP-ALTUS BAYTOWN HOSPITAL, BAYTOWN MEDICAL CENTER</t>
  </si>
  <si>
    <t>422236601</t>
  </si>
  <si>
    <t>1649781915</t>
  </si>
  <si>
    <t>ALTUS HOUSTON HOSPITAL LP-ALTUS HOUSTON HOSPITAL</t>
  </si>
  <si>
    <t>424980701</t>
  </si>
  <si>
    <t>1184042822</t>
  </si>
  <si>
    <t>WOODLANDS SPECIALTY HOSPITAL-WOODLANDS SPECIALTY HOSPITAL LLC</t>
  </si>
  <si>
    <t>425740401</t>
  </si>
  <si>
    <t>1487271375</t>
  </si>
  <si>
    <t>METHODIST HOSPITALS OF DALLAS-METHODIST MIDLOTHIAN MEDICAL CENTER</t>
  </si>
  <si>
    <t>425857601</t>
  </si>
  <si>
    <t>1033759832</t>
  </si>
  <si>
    <t>EVEREST REHABILITATION HOSPITAL KELLER, LLC-TEXAS REHABILITATION HOSPITAL OF KELLER</t>
  </si>
  <si>
    <t>426592801</t>
  </si>
  <si>
    <t>1952961138</t>
  </si>
  <si>
    <t>CURAHEALTH HOUSTON HEIGHTS LLC-COBALT REHABILITATION HOUSTON HEIGHTS</t>
  </si>
  <si>
    <t>427092801</t>
  </si>
  <si>
    <t>1881252203</t>
  </si>
  <si>
    <t>ENCOMPASS HEALTH REHABILITATION HOSPITAL OF KATY L-ENCOMPASS HEALTH REHABILITATION HOSPITAL OF KATY</t>
  </si>
  <si>
    <t>431237301</t>
  </si>
  <si>
    <t>1306448899</t>
  </si>
  <si>
    <t>SHANNON REHABILITATION HOSPITAL, LLC-SHANNON REHABILITATION HOSPITAL, AN AFFILIATE OF E</t>
  </si>
  <si>
    <t>431284501</t>
  </si>
  <si>
    <t>1356960132</t>
  </si>
  <si>
    <t>TEXAS HEALTH HOSPITAL MANSFIELD-</t>
  </si>
  <si>
    <t>431973301</t>
  </si>
  <si>
    <t>1669003729</t>
  </si>
  <si>
    <t>NORTH HOUSTON SURGICAL HOSPITAL LLC-</t>
  </si>
  <si>
    <t>432310701</t>
  </si>
  <si>
    <t>1205420916</t>
  </si>
  <si>
    <t>ENCOMPASS HEALTH REHAB HOSPITAL OF WACO, LLC-ENCOMPASS HEALTH REHABILITATION HOSPITAL OF WACO</t>
  </si>
  <si>
    <t>432815501</t>
  </si>
  <si>
    <t>1568818417</t>
  </si>
  <si>
    <t>METHODIST HOSPITALS OF DALLAS-METHODIST SOUTHLAKE MEDICAL CENTER</t>
  </si>
  <si>
    <t>434211501</t>
  </si>
  <si>
    <t>1407467855</t>
  </si>
  <si>
    <t>CLEARSKY REHABILITATION HOSPITAL OF FLOWER MOUND L</t>
  </si>
  <si>
    <t>434254502</t>
  </si>
  <si>
    <t>1336818707</t>
  </si>
  <si>
    <t>PREFERRED HOSPITAL LEASING SHAMROCK, INC.-PREFERRED HOSPITAL LEASING SHAMROCK INC</t>
  </si>
  <si>
    <t>437483703</t>
  </si>
  <si>
    <t>1073183141</t>
  </si>
  <si>
    <t>LION STAR NACOGDOCHES HOSPITAL, LLC-NACOGDOCHES MEMORIAL HOSPITAL</t>
  </si>
  <si>
    <t>437921601</t>
  </si>
  <si>
    <t>1790459162</t>
  </si>
  <si>
    <t>SUNLAND MEDICAL FOUNDATION-TRINITY REGIONAL HOSPITAL SACHSE</t>
  </si>
  <si>
    <t>438053701</t>
  </si>
  <si>
    <t>1043880123</t>
  </si>
  <si>
    <t>LION STAR NACOGDOCHES HOSPITAL, LLC-CECIL B. BOMAR REHABILITATION CENTER</t>
  </si>
  <si>
    <t>443976201</t>
  </si>
  <si>
    <t>1295121457</t>
  </si>
  <si>
    <t>CONTINUECARE HOSPITAL AT ODESSA, INC.-CONTINUECARE HOSPITAL AT ODESSA, INC</t>
  </si>
  <si>
    <t>444208901</t>
  </si>
  <si>
    <t>1447917802</t>
  </si>
  <si>
    <t>PAM HEALTH REHABILITATION HOSPITAL OF SUGAR LAND L-PAM HEALTH REHABILITATION HOSPITAL OF SUGAR LAND</t>
  </si>
  <si>
    <t>452893701</t>
  </si>
  <si>
    <t>1952054603</t>
  </si>
  <si>
    <t>THC - HOUSTON, LLC-KINDRED HOSPITAL HOUSTON NW</t>
  </si>
  <si>
    <t>453750801</t>
  </si>
  <si>
    <t>1821741539</t>
  </si>
  <si>
    <t>DALLAS LTACH, LLC-KINDRED HOSPITAL DALLAS CENTRAL</t>
  </si>
  <si>
    <t>458151401</t>
  </si>
  <si>
    <t>1396326948</t>
  </si>
  <si>
    <t>CHG HOSPITAL AUSTIN, LLC-RESOLUTE REHABILITATION AT CORNERSTONE HOSPITAL RO</t>
  </si>
  <si>
    <t>458992101</t>
  </si>
  <si>
    <t>1528691755</t>
  </si>
  <si>
    <t>KINDRED HOSPITALS LIMITED PARTNERSHIP-KINDRED HOSPITAL HOUSTON MEDICAL CENTER</t>
  </si>
  <si>
    <t>460291402</t>
  </si>
  <si>
    <t>1700509577</t>
  </si>
  <si>
    <t>PRIME HEALTHCARE SERVICES PAMPA LLC-PAMPA REGIONAL MEDICAL CENTER</t>
  </si>
  <si>
    <t>460410001</t>
  </si>
  <si>
    <t>1881227015</t>
  </si>
  <si>
    <t>TRIUMPH SOUTHWEST, LP-KINDRED HOSPITAL SUGAR LAND</t>
  </si>
  <si>
    <t>463477601</t>
  </si>
  <si>
    <t>1043937204</t>
  </si>
  <si>
    <t>NEW BRAUNFELS REGIONAL REHABILITATION HOSPITAL, IN-NEW BRAUNFELS REGIONAL REHABILITATION HOSPITAL OUT</t>
  </si>
  <si>
    <t>464666301</t>
  </si>
  <si>
    <t>1417692450</t>
  </si>
  <si>
    <t>466858402</t>
  </si>
  <si>
    <t>1215609896</t>
  </si>
  <si>
    <t>COOK CHILDRENS MEDICAL CENTER - PROSPER-COOK CHILDREN'S MEDICAL CENTER - PROSPER</t>
  </si>
  <si>
    <t>467208101</t>
  </si>
  <si>
    <t>1942387063</t>
  </si>
  <si>
    <t>473818901</t>
  </si>
  <si>
    <t>1770219081</t>
  </si>
  <si>
    <t>CLEARSKY REHABILITATION HOSPITAL OF HARKER HEIGHTS</t>
  </si>
  <si>
    <t>474002901</t>
  </si>
  <si>
    <t>1013665124</t>
  </si>
  <si>
    <t>CLEARSKY REHABILITATION HOSPITAL OF MANSFIELD, LLC-CLEARSKY REHABILITATION HOSPITAL OF MANSFIELD</t>
  </si>
  <si>
    <t>475594401</t>
  </si>
  <si>
    <t>1437851235</t>
  </si>
  <si>
    <t>HEMPHILL COUNTY HOSPITAL DISTRICT</t>
  </si>
  <si>
    <t>475754401</t>
  </si>
  <si>
    <t>1376256354</t>
  </si>
  <si>
    <t>METHODIST HEALTHCARE SYSTEM OF SAN ANTONIO, LTD.,-METHODIST SLEEP CENTER HILL COUNTRY</t>
  </si>
  <si>
    <t>209804801</t>
  </si>
  <si>
    <t>1477731156</t>
  </si>
  <si>
    <t>HEALTHSOUTH REHABILITATION HOSPITAL NORTH HOUSTON-ENCOMPASS HEALTH REHABILITATION HOSPITAL VISION PA</t>
  </si>
  <si>
    <t>176692501</t>
  </si>
  <si>
    <t>1659362630</t>
  </si>
  <si>
    <t>St. Mark's Medical Center</t>
  </si>
  <si>
    <t>308032701</t>
  </si>
  <si>
    <t>1386902138</t>
  </si>
  <si>
    <t>Pampa Regional Medical Center</t>
  </si>
  <si>
    <t>364187001</t>
  </si>
  <si>
    <t>1457393571</t>
  </si>
  <si>
    <t>Anson Hospital District</t>
  </si>
  <si>
    <t>133367611</t>
  </si>
  <si>
    <t>1841294246</t>
  </si>
  <si>
    <t>Falls Community Hospital and Clinic</t>
  </si>
  <si>
    <t>130734007</t>
  </si>
  <si>
    <t>1578547345</t>
  </si>
  <si>
    <t xml:space="preserve">Memorial Hospital - San Augustine </t>
  </si>
  <si>
    <t>130616905</t>
  </si>
  <si>
    <t>1760598692</t>
  </si>
  <si>
    <t>PECOS COUNTY MEMORIAL HOSPITAL</t>
  </si>
  <si>
    <t>136491104</t>
  </si>
  <si>
    <t>1912906298</t>
  </si>
  <si>
    <t>Texas Vista Medical Center</t>
  </si>
  <si>
    <t>136430906</t>
  </si>
  <si>
    <t>1497726343</t>
  </si>
  <si>
    <t>Hill Country Memorial Hospital</t>
  </si>
  <si>
    <t>109966502</t>
  </si>
  <si>
    <t>1366450538</t>
  </si>
  <si>
    <t>Waco Center for Youth</t>
  </si>
  <si>
    <t>State-owned IMD</t>
  </si>
  <si>
    <t>339487601</t>
  </si>
  <si>
    <t>1366880627</t>
  </si>
  <si>
    <t>Mesa Springs</t>
  </si>
  <si>
    <t>Non-state-owned IMD</t>
  </si>
  <si>
    <t>339869503</t>
  </si>
  <si>
    <t>1184056954</t>
  </si>
  <si>
    <t>Rock Springs, LLC</t>
  </si>
  <si>
    <t>094382101</t>
  </si>
  <si>
    <t>1538264866</t>
  </si>
  <si>
    <t>Ascension Seton Shoal Creek</t>
  </si>
  <si>
    <t>112742503</t>
  </si>
  <si>
    <t>1326015595</t>
  </si>
  <si>
    <t>Clarity Child Guidance Center</t>
  </si>
  <si>
    <t>344854001</t>
  </si>
  <si>
    <t>1215354899</t>
  </si>
  <si>
    <t>Westpark Springs</t>
  </si>
  <si>
    <t>349059101</t>
  </si>
  <si>
    <t>1871917971</t>
  </si>
  <si>
    <t>San Antonio Behavioral Healthcare Hospital</t>
  </si>
  <si>
    <t>391264401</t>
  </si>
  <si>
    <t>1740791748</t>
  </si>
  <si>
    <t>Woodland Springs</t>
  </si>
  <si>
    <t>021215104</t>
  </si>
  <si>
    <t>1689692402</t>
  </si>
  <si>
    <t>HMIH Cedar Crest, LLC</t>
  </si>
  <si>
    <t>348183001</t>
  </si>
  <si>
    <t>1144625153</t>
  </si>
  <si>
    <t>Austin Behavioral Health</t>
  </si>
  <si>
    <t>210433301</t>
  </si>
  <si>
    <t>1427048743</t>
  </si>
  <si>
    <t>Red River Hospital</t>
  </si>
  <si>
    <t>400811201</t>
  </si>
  <si>
    <t>1346724879</t>
  </si>
  <si>
    <t>El Paso Behavioral Health, LLC DBA Rio Vista Behavioral Health</t>
  </si>
  <si>
    <t>345305201</t>
  </si>
  <si>
    <t>1275956807</t>
  </si>
  <si>
    <t>Georgetown Behavioral Health Institute, LLC</t>
  </si>
  <si>
    <t>333289201</t>
  </si>
  <si>
    <t>1457791105</t>
  </si>
  <si>
    <t>Dallas Behavioral Healthcare Hospital</t>
  </si>
  <si>
    <t>336658501</t>
  </si>
  <si>
    <t>1396184180</t>
  </si>
  <si>
    <t>Oceans Behavioral Hospital of the Permian Basin</t>
  </si>
  <si>
    <t>333366801</t>
  </si>
  <si>
    <t>1750620456</t>
  </si>
  <si>
    <t>Oceans Behavioral Hospital of Abilene, LLC</t>
  </si>
  <si>
    <t>348990801</t>
  </si>
  <si>
    <t>1689098790</t>
  </si>
  <si>
    <t>Houston Behavioral Healthcare Hospital</t>
  </si>
  <si>
    <t>021224301</t>
  </si>
  <si>
    <t>1831140698</t>
  </si>
  <si>
    <t>Medical City Green Oaks</t>
  </si>
  <si>
    <t>112746602</t>
  </si>
  <si>
    <t>1922078815</t>
  </si>
  <si>
    <t>Glen Oaks Hospital</t>
  </si>
  <si>
    <t>112745802</t>
  </si>
  <si>
    <t>1518937218</t>
  </si>
  <si>
    <t>River Crest Hospital</t>
  </si>
  <si>
    <t>021203701</t>
  </si>
  <si>
    <t>1730187568</t>
  </si>
  <si>
    <t>Cypress Creek Hospital Inc</t>
  </si>
  <si>
    <t>184076101</t>
  </si>
  <si>
    <t>1205999232</t>
  </si>
  <si>
    <t>Hickory Trail</t>
  </si>
  <si>
    <t>175965601</t>
  </si>
  <si>
    <t>1861598633</t>
  </si>
  <si>
    <t>SHC KPH LP</t>
  </si>
  <si>
    <t>021240902</t>
  </si>
  <si>
    <t>1043280951</t>
  </si>
  <si>
    <t>Laurel Ridge Treatment Center</t>
  </si>
  <si>
    <t>333086201</t>
  </si>
  <si>
    <t>1578809505</t>
  </si>
  <si>
    <t>Austin Oaks Hospital</t>
  </si>
  <si>
    <t>217547301</t>
  </si>
  <si>
    <t>1093021719</t>
  </si>
  <si>
    <t>Behavioral Health Bellaire</t>
  </si>
  <si>
    <t>177658501</t>
  </si>
  <si>
    <t>1851346407</t>
  </si>
  <si>
    <t>University Behavioral Health of Denton</t>
  </si>
  <si>
    <t>191968002</t>
  </si>
  <si>
    <t>1386779304</t>
  </si>
  <si>
    <t>University BH of El Paso</t>
  </si>
  <si>
    <t>121829905</t>
  </si>
  <si>
    <t>1598764359</t>
  </si>
  <si>
    <t xml:space="preserve">West Oak Hospital Inc </t>
  </si>
  <si>
    <t>421199701</t>
  </si>
  <si>
    <t>1427671064</t>
  </si>
  <si>
    <t xml:space="preserve">Temple Behavioral Healthcare Hospital Inc dba Canyon Creek Behavioral Health </t>
  </si>
  <si>
    <t>361635101</t>
  </si>
  <si>
    <t>1003282039</t>
  </si>
  <si>
    <t>SUN HOUSTON LLC</t>
  </si>
  <si>
    <t>371439601</t>
  </si>
  <si>
    <t>1154782548</t>
  </si>
  <si>
    <t>Palms Behavioral Health</t>
  </si>
  <si>
    <t>021189801</t>
  </si>
  <si>
    <t>1023015120</t>
  </si>
  <si>
    <t>Millwood Hospital</t>
  </si>
  <si>
    <t>021194801</t>
  </si>
  <si>
    <t>1326052226</t>
  </si>
  <si>
    <t xml:space="preserve">Austin State Hospital </t>
  </si>
  <si>
    <t>137918204</t>
  </si>
  <si>
    <t>1881600682</t>
  </si>
  <si>
    <t>Big Springs State Hospital</t>
  </si>
  <si>
    <t>112751603</t>
  </si>
  <si>
    <t>1720094550</t>
  </si>
  <si>
    <t>El Paso Psychiatric Center</t>
  </si>
  <si>
    <t>127320303</t>
  </si>
  <si>
    <t>1407862170</t>
  </si>
  <si>
    <t>Kerrville State Hospital</t>
  </si>
  <si>
    <t>021195501</t>
  </si>
  <si>
    <t>1477669208</t>
  </si>
  <si>
    <t>North Texas State Hospital/Wichita</t>
  </si>
  <si>
    <t>136492909</t>
  </si>
  <si>
    <t>1992708705</t>
  </si>
  <si>
    <t>Sunrise Canyon Hospital</t>
  </si>
  <si>
    <t>021196301</t>
  </si>
  <si>
    <t>1245344472</t>
  </si>
  <si>
    <t>North Texas State Hospital/Vernon</t>
  </si>
  <si>
    <t>021219301</t>
  </si>
  <si>
    <t>1821161167</t>
  </si>
  <si>
    <t>Rio Grande State School</t>
  </si>
  <si>
    <t>133331202</t>
  </si>
  <si>
    <t>1942218581</t>
  </si>
  <si>
    <t>Rusk State Hospital</t>
  </si>
  <si>
    <t>138706004</t>
  </si>
  <si>
    <t>1972511921</t>
  </si>
  <si>
    <t>San Antonio State Hospital</t>
  </si>
  <si>
    <t>137919003</t>
  </si>
  <si>
    <t>1992713119</t>
  </si>
  <si>
    <t>Terrell State Hospital</t>
  </si>
  <si>
    <t>111829106</t>
  </si>
  <si>
    <t>1730406265</t>
  </si>
  <si>
    <t>Ascension Providence DePaul</t>
  </si>
  <si>
    <t>Out-of-Network</t>
  </si>
  <si>
    <t>1. Our organization has had initial discussions with THSA or a regional HIE to connect to EDEN</t>
  </si>
  <si>
    <t>2. Our organization has established an internal project team to connect to EDEN</t>
  </si>
  <si>
    <t>3. Our organization is reviewing draft language for an agreement to connect to EDEN</t>
  </si>
  <si>
    <t>4. Our organization has executed a data sharing agreement to connect to EDEN</t>
  </si>
  <si>
    <t>5. Our organization is making system changes to enable us to connect to EDEN</t>
  </si>
  <si>
    <t>0. Our organization is not currently taking any of these steps to connect to EDEN</t>
  </si>
  <si>
    <t>1. C3HIE</t>
  </si>
  <si>
    <t>4. Connxus</t>
  </si>
  <si>
    <t>5. PHIX</t>
  </si>
  <si>
    <r>
      <t>1.</t>
    </r>
    <r>
      <rPr>
        <sz val="7"/>
        <color rgb="FF000000"/>
        <rFont val="Times New Roman"/>
        <family val="1"/>
      </rPr>
      <t xml:space="preserve">       </t>
    </r>
    <r>
      <rPr>
        <sz val="11"/>
        <color rgb="FF000000"/>
        <rFont val="Calibri"/>
        <family val="2"/>
      </rPr>
      <t>Emergency Department (ED) encounters</t>
    </r>
  </si>
  <si>
    <r>
      <t>2.</t>
    </r>
    <r>
      <rPr>
        <sz val="7"/>
        <color rgb="FF000000"/>
        <rFont val="Times New Roman"/>
        <family val="1"/>
      </rPr>
      <t xml:space="preserve">       </t>
    </r>
    <r>
      <rPr>
        <sz val="11"/>
        <color rgb="FF000000"/>
        <rFont val="Calibri"/>
        <family val="2"/>
      </rPr>
      <t>Inpatient encounters</t>
    </r>
  </si>
  <si>
    <r>
      <t>3.</t>
    </r>
    <r>
      <rPr>
        <sz val="7"/>
        <color rgb="FF000000"/>
        <rFont val="Times New Roman"/>
        <family val="1"/>
      </rPr>
      <t xml:space="preserve">       </t>
    </r>
    <r>
      <rPr>
        <sz val="11"/>
        <color rgb="FF000000"/>
        <rFont val="Calibri"/>
        <family val="2"/>
      </rPr>
      <t>Both</t>
    </r>
  </si>
  <si>
    <r>
      <t>1.</t>
    </r>
    <r>
      <rPr>
        <sz val="7"/>
        <color rgb="FF000000"/>
        <rFont val="Times New Roman"/>
        <family val="1"/>
      </rPr>
      <t xml:space="preserve">       </t>
    </r>
    <r>
      <rPr>
        <sz val="11"/>
        <color rgb="FF000000"/>
        <rFont val="Calibri"/>
        <family val="2"/>
      </rPr>
      <t>Yes, because our organization is connected directly to HIETexas EDEN (THSA)</t>
    </r>
  </si>
  <si>
    <r>
      <t>2.</t>
    </r>
    <r>
      <rPr>
        <sz val="7"/>
        <color rgb="FF000000"/>
        <rFont val="Times New Roman"/>
        <family val="1"/>
      </rPr>
      <t xml:space="preserve">       </t>
    </r>
    <r>
      <rPr>
        <sz val="11"/>
        <color rgb="FF000000"/>
        <rFont val="Calibri"/>
        <family val="2"/>
      </rPr>
      <t>Yes, because our organization is connected to the C3HIE HIE, and C3HIE is sending our organization’s data to HIETexas EDEN</t>
    </r>
  </si>
  <si>
    <r>
      <t>3.</t>
    </r>
    <r>
      <rPr>
        <sz val="7"/>
        <color rgb="FF000000"/>
        <rFont val="Times New Roman"/>
        <family val="1"/>
      </rPr>
      <t xml:space="preserve">       </t>
    </r>
    <r>
      <rPr>
        <sz val="11"/>
        <color rgb="FF000000"/>
        <rFont val="Calibri"/>
        <family val="2"/>
      </rPr>
      <t>No, our organization does not send data to HIETexas EDEN through one of these two methods</t>
    </r>
  </si>
  <si>
    <t>1.	C3HIE</t>
  </si>
  <si>
    <t>2.	Connected Care Exchange</t>
  </si>
  <si>
    <t>3.	Greater Houston Healthconnect</t>
  </si>
  <si>
    <t>4.	CONNXUS</t>
  </si>
  <si>
    <t>5.	PHIX</t>
  </si>
  <si>
    <t>6.	My hospital does not share data through a Texas regional HIE</t>
  </si>
  <si>
    <t>Managed Care Organization Completing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</si>
</sst>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37" x14ac:knownFonts="1">
    <font>
      <sz val="11"/>
      <color rgb="FF000000"/>
      <name val="Calibri"/>
      <family val="2"/>
      <charset val="1"/>
    </font>
    <font>
      <sz val="11"/>
      <color rgb="FF000000"/>
      <name val="Calibri"/>
      <family val="2"/>
      <charset val="1"/>
    </font>
    <font>
      <sz val="10"/>
      <name val="Calibri"/>
      <family val="2"/>
      <scheme val="minor"/>
    </font>
    <font>
      <b/>
      <sz val="10"/>
      <name val="Calibri"/>
      <family val="2"/>
      <scheme val="minor"/>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MS Sans Serif"/>
      <family val="2"/>
    </font>
    <font>
      <sz val="11"/>
      <color indexed="62"/>
      <name val="Calibri"/>
      <family val="2"/>
    </font>
    <font>
      <sz val="11"/>
      <color indexed="52"/>
      <name val="Calibri"/>
      <family val="2"/>
    </font>
    <font>
      <sz val="11"/>
      <color indexed="60"/>
      <name val="Calibri"/>
      <family val="2"/>
    </font>
    <font>
      <sz val="11"/>
      <color theme="1"/>
      <name val="Calibri"/>
      <family val="2"/>
      <scheme val="minor"/>
    </font>
    <font>
      <sz val="10"/>
      <name val="MS Sans Serif"/>
      <family val="2"/>
      <charset val="1"/>
    </font>
    <font>
      <sz val="10"/>
      <name val="MS Sans Serif"/>
      <family val="2"/>
    </font>
    <font>
      <sz val="10"/>
      <name val="Arial"/>
      <family val="2"/>
      <charset val="1"/>
    </font>
    <font>
      <sz val="12"/>
      <color theme="1"/>
      <name val="Calibri"/>
      <family val="2"/>
      <scheme val="minor"/>
    </font>
    <font>
      <sz val="11"/>
      <color theme="1"/>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color rgb="FF000000"/>
      <name val="Calibri"/>
      <family val="2"/>
    </font>
    <font>
      <sz val="7"/>
      <color rgb="FF000000"/>
      <name val="Times New Roman"/>
      <family val="1"/>
    </font>
    <font>
      <b/>
      <sz val="10"/>
      <name val="Verdana"/>
      <family val="2"/>
    </font>
    <font>
      <b/>
      <sz val="10"/>
      <name val="Calibri"/>
      <family val="2"/>
      <charset val="1"/>
    </font>
    <font>
      <b/>
      <sz val="10"/>
      <color rgb="FF000000"/>
      <name val="Verdana"/>
      <family val="2"/>
    </font>
    <font>
      <b/>
      <sz val="12"/>
      <color rgb="FF000000"/>
      <name val="Verdana"/>
      <family val="2"/>
    </font>
    <font>
      <b/>
      <sz val="11"/>
      <name val="Calibri"/>
      <family val="2"/>
      <charset val="1"/>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FFC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medium">
        <color auto="1"/>
      </right>
      <top style="medium">
        <color auto="1"/>
      </top>
      <bottom/>
      <diagonal/>
    </border>
    <border>
      <left style="medium">
        <color auto="1"/>
      </left>
      <right style="thick">
        <color auto="1"/>
      </right>
      <top style="medium">
        <color auto="1"/>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style="medium">
        <color auto="1"/>
      </left>
      <right style="thick">
        <color auto="1"/>
      </right>
      <top/>
      <bottom style="thick">
        <color auto="1"/>
      </bottom>
      <diagonal/>
    </border>
    <border>
      <left style="medium">
        <color auto="1"/>
      </left>
      <right/>
      <top/>
      <bottom style="thick">
        <color auto="1"/>
      </bottom>
      <diagonal/>
    </border>
    <border>
      <left/>
      <right/>
      <top/>
      <bottom style="thick">
        <color auto="1"/>
      </bottom>
      <diagonal/>
    </border>
    <border>
      <left/>
      <right style="medium">
        <color auto="1"/>
      </right>
      <top/>
      <bottom style="thick">
        <color auto="1"/>
      </bottom>
      <diagonal/>
    </border>
    <border>
      <left/>
      <right style="thick">
        <color auto="1"/>
      </right>
      <top/>
      <bottom style="thick">
        <color auto="1"/>
      </bottom>
      <diagonal/>
    </border>
    <border>
      <left/>
      <right style="thick">
        <color auto="1"/>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19" fillId="0" borderId="0"/>
    <xf numFmtId="0" fontId="19" fillId="0" borderId="0"/>
    <xf numFmtId="0" fontId="19" fillId="0" borderId="0"/>
    <xf numFmtId="0" fontId="4" fillId="0" borderId="0"/>
    <xf numFmtId="0" fontId="20"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19" fillId="0" borderId="0"/>
    <xf numFmtId="0" fontId="19" fillId="0" borderId="0"/>
    <xf numFmtId="0" fontId="19" fillId="0" borderId="0"/>
    <xf numFmtId="0" fontId="19" fillId="0" borderId="0"/>
    <xf numFmtId="0" fontId="19" fillId="0" borderId="0"/>
    <xf numFmtId="0" fontId="4" fillId="0" borderId="0"/>
    <xf numFmtId="0" fontId="1" fillId="0" borderId="0"/>
    <xf numFmtId="0" fontId="23" fillId="0" borderId="0"/>
    <xf numFmtId="0" fontId="4" fillId="0" borderId="0"/>
    <xf numFmtId="0" fontId="19" fillId="0" borderId="0"/>
    <xf numFmtId="0" fontId="21" fillId="0" borderId="0"/>
    <xf numFmtId="0" fontId="24" fillId="0" borderId="0"/>
    <xf numFmtId="0" fontId="1" fillId="0" borderId="0"/>
    <xf numFmtId="0" fontId="21" fillId="23" borderId="7" applyNumberFormat="0" applyFont="0" applyAlignment="0" applyProtection="0"/>
    <xf numFmtId="0" fontId="21" fillId="23" borderId="7" applyNumberFormat="0" applyFont="0" applyAlignment="0" applyProtection="0"/>
    <xf numFmtId="0" fontId="25" fillId="20" borderId="8" applyNumberForma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43" fontId="29" fillId="0" borderId="0" applyFont="0" applyFill="0" applyBorder="0" applyAlignment="0" applyProtection="0"/>
    <xf numFmtId="3" fontId="29" fillId="0" borderId="0" applyFont="0" applyFill="0" applyBorder="0" applyAlignment="0" applyProtection="0"/>
    <xf numFmtId="44" fontId="29" fillId="0" borderId="0" applyFont="0" applyFill="0" applyBorder="0" applyAlignment="0" applyProtection="0"/>
    <xf numFmtId="5" fontId="29" fillId="0" borderId="0" applyFont="0" applyFill="0" applyBorder="0" applyAlignment="0" applyProtection="0"/>
    <xf numFmtId="43" fontId="1" fillId="0" borderId="0" applyFont="0" applyFill="0" applyBorder="0" applyAlignment="0" applyProtection="0"/>
  </cellStyleXfs>
  <cellXfs count="93">
    <xf numFmtId="0" fontId="0" fillId="0" borderId="0" xfId="0"/>
    <xf numFmtId="0" fontId="3" fillId="24" borderId="10" xfId="41" applyFont="1" applyFill="1" applyBorder="1" applyAlignment="1">
      <alignment horizontal="left" wrapText="1"/>
    </xf>
    <xf numFmtId="9" fontId="0" fillId="0" borderId="0" xfId="0" applyNumberFormat="1"/>
    <xf numFmtId="0" fontId="0" fillId="0" borderId="0" xfId="0" applyAlignment="1">
      <alignment wrapText="1"/>
    </xf>
    <xf numFmtId="0" fontId="0" fillId="26" borderId="12" xfId="0" applyFill="1" applyBorder="1" applyAlignment="1">
      <alignment wrapText="1"/>
    </xf>
    <xf numFmtId="164" fontId="0" fillId="26" borderId="12" xfId="78" applyNumberFormat="1" applyFont="1" applyFill="1" applyBorder="1"/>
    <xf numFmtId="0" fontId="0" fillId="0" borderId="12" xfId="0" applyBorder="1" applyAlignment="1">
      <alignment wrapText="1"/>
    </xf>
    <xf numFmtId="0" fontId="0" fillId="0" borderId="13" xfId="0" applyBorder="1"/>
    <xf numFmtId="164" fontId="0" fillId="0" borderId="12" xfId="78" applyNumberFormat="1" applyFont="1" applyBorder="1"/>
    <xf numFmtId="49" fontId="0" fillId="0" borderId="11" xfId="0" applyNumberFormat="1" applyBorder="1"/>
    <xf numFmtId="0" fontId="0" fillId="25" borderId="0" xfId="0" applyFill="1"/>
    <xf numFmtId="0" fontId="3" fillId="24" borderId="12" xfId="41" applyFont="1" applyFill="1" applyBorder="1" applyAlignment="1">
      <alignment horizontal="left" wrapText="1"/>
    </xf>
    <xf numFmtId="0" fontId="3" fillId="24" borderId="12" xfId="41" applyFont="1" applyFill="1" applyBorder="1" applyAlignment="1">
      <alignment horizontal="left"/>
    </xf>
    <xf numFmtId="0" fontId="0" fillId="0" borderId="0" xfId="0" applyAlignment="1">
      <alignment vertical="center" wrapText="1"/>
    </xf>
    <xf numFmtId="0" fontId="33" fillId="0" borderId="0" xfId="0" applyFont="1" applyAlignment="1">
      <alignment vertical="center" wrapText="1"/>
    </xf>
    <xf numFmtId="0" fontId="35" fillId="27" borderId="0" xfId="0" applyFont="1" applyFill="1" applyAlignment="1">
      <alignment horizontal="center" vertical="center" wrapText="1"/>
    </xf>
    <xf numFmtId="0" fontId="30" fillId="0" borderId="0" xfId="0" applyFont="1" applyAlignment="1">
      <alignment horizontal="left" vertical="center" indent="13"/>
    </xf>
    <xf numFmtId="0" fontId="35" fillId="28" borderId="20" xfId="0" applyFont="1" applyFill="1" applyBorder="1" applyAlignment="1">
      <alignment horizontal="center" vertical="center"/>
    </xf>
    <xf numFmtId="0" fontId="35" fillId="28" borderId="21" xfId="0" applyFont="1" applyFill="1" applyBorder="1" applyAlignment="1">
      <alignment horizontal="center" vertical="center"/>
    </xf>
    <xf numFmtId="0" fontId="32" fillId="28" borderId="27" xfId="0" applyFont="1" applyFill="1" applyBorder="1" applyAlignment="1">
      <alignment horizontal="center" vertical="center" wrapText="1"/>
    </xf>
    <xf numFmtId="0" fontId="32" fillId="28" borderId="28" xfId="0" applyFont="1" applyFill="1" applyBorder="1" applyAlignment="1">
      <alignment horizontal="center" vertical="center" wrapText="1"/>
    </xf>
    <xf numFmtId="0" fontId="32" fillId="28" borderId="29" xfId="0" applyFont="1" applyFill="1" applyBorder="1" applyAlignment="1">
      <alignment horizontal="center" vertical="center" wrapText="1"/>
    </xf>
    <xf numFmtId="0" fontId="32" fillId="28" borderId="30" xfId="0" applyFont="1" applyFill="1" applyBorder="1" applyAlignment="1">
      <alignment horizontal="center" vertical="center" wrapText="1"/>
    </xf>
    <xf numFmtId="164" fontId="0" fillId="26" borderId="32" xfId="78" applyNumberFormat="1" applyFont="1" applyFill="1" applyBorder="1"/>
    <xf numFmtId="0" fontId="3" fillId="24" borderId="33" xfId="41" applyFont="1" applyFill="1" applyBorder="1" applyAlignment="1">
      <alignment horizontal="left" wrapText="1"/>
    </xf>
    <xf numFmtId="0" fontId="0" fillId="0" borderId="15" xfId="0" applyBorder="1"/>
    <xf numFmtId="0" fontId="0" fillId="0" borderId="16" xfId="0" applyBorder="1"/>
    <xf numFmtId="0" fontId="0" fillId="0" borderId="17" xfId="0" applyBorder="1"/>
    <xf numFmtId="0" fontId="3" fillId="24" borderId="34" xfId="41" applyFont="1" applyFill="1" applyBorder="1" applyAlignment="1">
      <alignment horizontal="left" wrapText="1"/>
    </xf>
    <xf numFmtId="0" fontId="3" fillId="24" borderId="35" xfId="41" applyFont="1" applyFill="1" applyBorder="1" applyAlignment="1">
      <alignment horizontal="left" wrapText="1"/>
    </xf>
    <xf numFmtId="3" fontId="2" fillId="0" borderId="34" xfId="41" applyNumberFormat="1" applyFont="1" applyBorder="1" applyAlignment="1">
      <alignment horizontal="left"/>
    </xf>
    <xf numFmtId="0" fontId="0" fillId="0" borderId="36" xfId="0" applyBorder="1"/>
    <xf numFmtId="0" fontId="0" fillId="0" borderId="37" xfId="0" applyBorder="1"/>
    <xf numFmtId="0" fontId="3" fillId="24" borderId="34" xfId="41" applyFont="1" applyFill="1" applyBorder="1" applyAlignment="1">
      <alignment horizontal="left"/>
    </xf>
    <xf numFmtId="0" fontId="3" fillId="24" borderId="35" xfId="41" applyFont="1" applyFill="1" applyBorder="1" applyAlignment="1">
      <alignment horizontal="left"/>
    </xf>
    <xf numFmtId="3" fontId="0" fillId="0" borderId="0" xfId="0" applyNumberFormat="1"/>
    <xf numFmtId="3" fontId="0" fillId="0" borderId="37" xfId="0" applyNumberFormat="1" applyBorder="1"/>
    <xf numFmtId="3" fontId="2" fillId="0" borderId="38" xfId="41" applyNumberFormat="1" applyFont="1" applyBorder="1" applyAlignment="1">
      <alignment horizontal="left"/>
    </xf>
    <xf numFmtId="0" fontId="3" fillId="24" borderId="33" xfId="41" applyFont="1" applyFill="1" applyBorder="1" applyAlignment="1">
      <alignment horizontal="left"/>
    </xf>
    <xf numFmtId="0" fontId="3" fillId="24" borderId="42" xfId="41" applyFont="1" applyFill="1" applyBorder="1" applyAlignment="1">
      <alignment horizontal="left" wrapText="1"/>
    </xf>
    <xf numFmtId="9" fontId="0" fillId="0" borderId="36" xfId="0" applyNumberFormat="1" applyBorder="1"/>
    <xf numFmtId="9" fontId="0" fillId="0" borderId="43" xfId="0" applyNumberFormat="1" applyBorder="1"/>
    <xf numFmtId="9" fontId="0" fillId="0" borderId="44" xfId="0" applyNumberFormat="1" applyBorder="1"/>
    <xf numFmtId="0" fontId="0" fillId="0" borderId="44" xfId="0" applyBorder="1"/>
    <xf numFmtId="0" fontId="0" fillId="30" borderId="18" xfId="0" applyFill="1" applyBorder="1" applyAlignment="1">
      <alignment vertical="center" wrapText="1"/>
    </xf>
    <xf numFmtId="0" fontId="33" fillId="30" borderId="49" xfId="0" applyFont="1" applyFill="1" applyBorder="1" applyAlignment="1">
      <alignment vertical="center" wrapText="1"/>
    </xf>
    <xf numFmtId="0" fontId="36" fillId="30" borderId="50" xfId="0" applyFont="1" applyFill="1" applyBorder="1" applyAlignment="1">
      <alignment vertical="center" wrapText="1"/>
    </xf>
    <xf numFmtId="0" fontId="0" fillId="31" borderId="16" xfId="0" applyFill="1" applyBorder="1"/>
    <xf numFmtId="0" fontId="0" fillId="31" borderId="0" xfId="0" applyFill="1"/>
    <xf numFmtId="0" fontId="0" fillId="31" borderId="44" xfId="0" applyFill="1" applyBorder="1"/>
    <xf numFmtId="0" fontId="0" fillId="31" borderId="17" xfId="0" applyFill="1" applyBorder="1"/>
    <xf numFmtId="0" fontId="0" fillId="31" borderId="37" xfId="0" applyFill="1" applyBorder="1"/>
    <xf numFmtId="0" fontId="0" fillId="31" borderId="45" xfId="0" applyFill="1" applyBorder="1"/>
    <xf numFmtId="3" fontId="2" fillId="0" borderId="12" xfId="41" applyNumberFormat="1" applyFont="1" applyFill="1" applyBorder="1" applyAlignment="1">
      <alignment horizontal="left"/>
    </xf>
    <xf numFmtId="3" fontId="2" fillId="0" borderId="35" xfId="41" applyNumberFormat="1" applyFont="1" applyFill="1" applyBorder="1" applyAlignment="1">
      <alignment horizontal="left"/>
    </xf>
    <xf numFmtId="3" fontId="2" fillId="0" borderId="33" xfId="41" applyNumberFormat="1" applyFont="1" applyFill="1" applyBorder="1" applyAlignment="1">
      <alignment horizontal="left"/>
    </xf>
    <xf numFmtId="3" fontId="2" fillId="0" borderId="39" xfId="41" applyNumberFormat="1" applyFont="1" applyFill="1" applyBorder="1" applyAlignment="1">
      <alignment horizontal="left"/>
    </xf>
    <xf numFmtId="3" fontId="3" fillId="0" borderId="40" xfId="41" applyNumberFormat="1" applyFont="1" applyFill="1" applyBorder="1" applyAlignment="1">
      <alignment horizontal="left"/>
    </xf>
    <xf numFmtId="3" fontId="2" fillId="0" borderId="41" xfId="41" applyNumberFormat="1" applyFont="1" applyFill="1" applyBorder="1" applyAlignment="1">
      <alignment horizontal="left"/>
    </xf>
    <xf numFmtId="0" fontId="32" fillId="28" borderId="46" xfId="0" applyFont="1" applyFill="1" applyBorder="1" applyAlignment="1">
      <alignment horizontal="center" vertical="center" wrapText="1"/>
    </xf>
    <xf numFmtId="0" fontId="32" fillId="28" borderId="47" xfId="0" applyFont="1" applyFill="1" applyBorder="1" applyAlignment="1">
      <alignment horizontal="center" vertical="center" wrapText="1"/>
    </xf>
    <xf numFmtId="0" fontId="32" fillId="28" borderId="48"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32" fillId="29" borderId="25" xfId="0" applyFont="1" applyFill="1" applyBorder="1" applyAlignment="1">
      <alignment horizontal="center" vertical="center" wrapText="1"/>
    </xf>
    <xf numFmtId="0" fontId="32" fillId="28" borderId="18" xfId="0" applyFont="1" applyFill="1" applyBorder="1" applyAlignment="1">
      <alignment horizontal="center" vertical="center" wrapText="1"/>
    </xf>
    <xf numFmtId="0" fontId="32" fillId="28" borderId="25" xfId="0" applyFont="1" applyFill="1" applyBorder="1" applyAlignment="1">
      <alignment horizontal="center" vertical="center" wrapText="1"/>
    </xf>
    <xf numFmtId="0" fontId="32" fillId="27" borderId="16" xfId="0" applyFont="1" applyFill="1" applyBorder="1" applyAlignment="1">
      <alignment horizontal="center" vertical="center" wrapText="1"/>
    </xf>
    <xf numFmtId="0" fontId="32" fillId="27" borderId="44" xfId="0" applyFont="1" applyFill="1" applyBorder="1" applyAlignment="1">
      <alignment horizontal="center" vertical="center" wrapText="1"/>
    </xf>
    <xf numFmtId="164" fontId="32" fillId="25" borderId="0" xfId="78" applyNumberFormat="1" applyFont="1" applyFill="1" applyBorder="1" applyAlignment="1">
      <alignment horizontal="center" vertical="center" wrapText="1"/>
    </xf>
    <xf numFmtId="164" fontId="32" fillId="25" borderId="14" xfId="78" applyNumberFormat="1" applyFont="1" applyFill="1" applyBorder="1" applyAlignment="1">
      <alignment horizontal="center" vertical="center" wrapText="1"/>
    </xf>
    <xf numFmtId="0" fontId="34" fillId="32" borderId="0" xfId="0" applyFont="1" applyFill="1" applyAlignment="1">
      <alignment horizontal="center" vertical="center" wrapText="1"/>
    </xf>
    <xf numFmtId="164" fontId="32" fillId="32" borderId="0" xfId="78" applyNumberFormat="1" applyFont="1" applyFill="1" applyBorder="1" applyAlignment="1">
      <alignment horizontal="center" vertical="center" wrapText="1"/>
    </xf>
    <xf numFmtId="164" fontId="32" fillId="32" borderId="0" xfId="78" applyNumberFormat="1" applyFont="1" applyFill="1" applyBorder="1" applyAlignment="1">
      <alignment horizontal="center" vertical="center"/>
    </xf>
    <xf numFmtId="0" fontId="34" fillId="32" borderId="0" xfId="0" applyFont="1" applyFill="1" applyAlignment="1">
      <alignment horizontal="center" vertical="center"/>
    </xf>
    <xf numFmtId="0" fontId="34" fillId="32" borderId="31" xfId="0" applyFont="1" applyFill="1" applyBorder="1" applyAlignment="1">
      <alignment horizontal="center" vertical="center"/>
    </xf>
    <xf numFmtId="0" fontId="32" fillId="28" borderId="15" xfId="0" applyFont="1" applyFill="1" applyBorder="1" applyAlignment="1">
      <alignment horizontal="center" vertical="center" wrapText="1"/>
    </xf>
    <xf numFmtId="0" fontId="32" fillId="28" borderId="22" xfId="0" applyFont="1" applyFill="1" applyBorder="1" applyAlignment="1">
      <alignment horizontal="center" vertical="center" wrapText="1"/>
    </xf>
    <xf numFmtId="0" fontId="32" fillId="28" borderId="24" xfId="0" applyFont="1" applyFill="1" applyBorder="1" applyAlignment="1">
      <alignment horizontal="center" vertical="center" wrapText="1"/>
    </xf>
    <xf numFmtId="0" fontId="32" fillId="29" borderId="23" xfId="0" applyFont="1" applyFill="1" applyBorder="1" applyAlignment="1">
      <alignment horizontal="center" vertical="center" wrapText="1"/>
    </xf>
    <xf numFmtId="0" fontId="32" fillId="29" borderId="26" xfId="0" applyFont="1" applyFill="1" applyBorder="1" applyAlignment="1">
      <alignment horizontal="center" vertical="center" wrapText="1"/>
    </xf>
    <xf numFmtId="0" fontId="35" fillId="29" borderId="19" xfId="0" applyFont="1" applyFill="1" applyBorder="1" applyAlignment="1">
      <alignment horizontal="center" vertical="center" wrapText="1"/>
    </xf>
    <xf numFmtId="0" fontId="35" fillId="29" borderId="20" xfId="0" applyFont="1" applyFill="1" applyBorder="1" applyAlignment="1">
      <alignment horizontal="center" vertical="center" wrapText="1"/>
    </xf>
    <xf numFmtId="0" fontId="35" fillId="29" borderId="21" xfId="0" applyFont="1" applyFill="1" applyBorder="1" applyAlignment="1">
      <alignment horizontal="center" vertical="center" wrapText="1"/>
    </xf>
    <xf numFmtId="0" fontId="35" fillId="28" borderId="19" xfId="0" applyFont="1" applyFill="1" applyBorder="1" applyAlignment="1">
      <alignment horizontal="center" vertical="center"/>
    </xf>
    <xf numFmtId="0" fontId="35" fillId="28" borderId="20" xfId="0" applyFont="1" applyFill="1" applyBorder="1" applyAlignment="1">
      <alignment horizontal="center" vertical="center"/>
    </xf>
    <xf numFmtId="49" fontId="32" fillId="0" borderId="0" xfId="0" applyNumberFormat="1" applyFont="1" applyAlignment="1">
      <alignment horizontal="center" vertical="center"/>
    </xf>
    <xf numFmtId="49" fontId="32" fillId="0" borderId="14" xfId="0" applyNumberFormat="1" applyFont="1" applyBorder="1" applyAlignment="1">
      <alignment horizontal="center" vertical="center"/>
    </xf>
    <xf numFmtId="0" fontId="32" fillId="0" borderId="0" xfId="0" applyFont="1" applyAlignment="1">
      <alignment horizontal="center" vertical="center" wrapText="1"/>
    </xf>
    <xf numFmtId="0" fontId="32" fillId="0" borderId="14" xfId="0" applyFont="1" applyBorder="1" applyAlignment="1">
      <alignment horizontal="center" vertical="center" wrapText="1"/>
    </xf>
    <xf numFmtId="164" fontId="32" fillId="0" borderId="0" xfId="78" applyNumberFormat="1" applyFont="1" applyFill="1" applyBorder="1" applyAlignment="1">
      <alignment horizontal="center" vertical="center"/>
    </xf>
    <xf numFmtId="164" fontId="32" fillId="0" borderId="14" xfId="78" applyNumberFormat="1" applyFont="1" applyFill="1" applyBorder="1" applyAlignment="1">
      <alignment horizontal="center" vertical="center"/>
    </xf>
    <xf numFmtId="0" fontId="32" fillId="29" borderId="22" xfId="0" applyFont="1" applyFill="1" applyBorder="1" applyAlignment="1">
      <alignment horizontal="center" vertical="center" wrapText="1"/>
    </xf>
    <xf numFmtId="0" fontId="32" fillId="29" borderId="24" xfId="0" applyFont="1" applyFill="1" applyBorder="1" applyAlignment="1">
      <alignment horizontal="center" vertical="center" wrapText="1"/>
    </xf>
  </cellXfs>
  <cellStyles count="7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2 2" xfId="27" xr:uid="{00000000-0005-0000-0000-00001A000000}"/>
    <cellStyle name="Check Cell 2" xfId="28" xr:uid="{00000000-0005-0000-0000-00001B000000}"/>
    <cellStyle name="Comma" xfId="78" builtinId="3"/>
    <cellStyle name="Comma 2" xfId="74" xr:uid="{00000000-0005-0000-0000-00001C000000}"/>
    <cellStyle name="Comma0" xfId="75" xr:uid="{00000000-0005-0000-0000-00001D000000}"/>
    <cellStyle name="Currency 2" xfId="76" xr:uid="{00000000-0005-0000-0000-00001E000000}"/>
    <cellStyle name="Currency0" xfId="77" xr:uid="{00000000-0005-0000-0000-00001F000000}"/>
    <cellStyle name="Explanatory Text 2" xfId="29" xr:uid="{00000000-0005-0000-0000-000020000000}"/>
    <cellStyle name="Good 2" xfId="30" xr:uid="{00000000-0005-0000-0000-000021000000}"/>
    <cellStyle name="Heading 1 2" xfId="31" xr:uid="{00000000-0005-0000-0000-000022000000}"/>
    <cellStyle name="Heading 2 2" xfId="32" xr:uid="{00000000-0005-0000-0000-000023000000}"/>
    <cellStyle name="Heading 3 2" xfId="33" xr:uid="{00000000-0005-0000-0000-000024000000}"/>
    <cellStyle name="Heading 4 2" xfId="34" xr:uid="{00000000-0005-0000-0000-000025000000}"/>
    <cellStyle name="Hyperlink 2" xfId="35" xr:uid="{00000000-0005-0000-0000-000026000000}"/>
    <cellStyle name="Input 2" xfId="36" xr:uid="{00000000-0005-0000-0000-000027000000}"/>
    <cellStyle name="Input 2 2" xfId="37" xr:uid="{00000000-0005-0000-0000-000028000000}"/>
    <cellStyle name="Linked Cell 2" xfId="38" xr:uid="{00000000-0005-0000-0000-000029000000}"/>
    <cellStyle name="Neutral 2" xfId="39" xr:uid="{00000000-0005-0000-0000-00002A000000}"/>
    <cellStyle name="Normal" xfId="0" builtinId="0"/>
    <cellStyle name="Normal 2" xfId="40" xr:uid="{00000000-0005-0000-0000-00002C000000}"/>
    <cellStyle name="Normal 2 10" xfId="41" xr:uid="{00000000-0005-0000-0000-00002D000000}"/>
    <cellStyle name="Normal 2 11" xfId="42" xr:uid="{00000000-0005-0000-0000-00002E000000}"/>
    <cellStyle name="Normal 2 2" xfId="43" xr:uid="{00000000-0005-0000-0000-00002F000000}"/>
    <cellStyle name="Normal 2 2 2" xfId="44" xr:uid="{00000000-0005-0000-0000-000030000000}"/>
    <cellStyle name="Normal 2 2 2 2" xfId="45" xr:uid="{00000000-0005-0000-0000-000031000000}"/>
    <cellStyle name="Normal 2 3" xfId="46" xr:uid="{00000000-0005-0000-0000-000032000000}"/>
    <cellStyle name="Normal 2 3 2" xfId="47" xr:uid="{00000000-0005-0000-0000-000033000000}"/>
    <cellStyle name="Normal 2 3 2 2" xfId="48" xr:uid="{00000000-0005-0000-0000-000034000000}"/>
    <cellStyle name="Normal 2 3 3" xfId="49" xr:uid="{00000000-0005-0000-0000-000035000000}"/>
    <cellStyle name="Normal 2 4" xfId="50" xr:uid="{00000000-0005-0000-0000-000036000000}"/>
    <cellStyle name="Normal 2 4 2" xfId="51" xr:uid="{00000000-0005-0000-0000-000037000000}"/>
    <cellStyle name="Normal 2 5" xfId="52" xr:uid="{00000000-0005-0000-0000-000038000000}"/>
    <cellStyle name="Normal 2 5 2" xfId="53" xr:uid="{00000000-0005-0000-0000-000039000000}"/>
    <cellStyle name="Normal 2 6" xfId="54" xr:uid="{00000000-0005-0000-0000-00003A000000}"/>
    <cellStyle name="Normal 2 7" xfId="55" xr:uid="{00000000-0005-0000-0000-00003B000000}"/>
    <cellStyle name="Normal 2 8" xfId="56" xr:uid="{00000000-0005-0000-0000-00003C000000}"/>
    <cellStyle name="Normal 2 9" xfId="57" xr:uid="{00000000-0005-0000-0000-00003D000000}"/>
    <cellStyle name="Normal 3" xfId="58" xr:uid="{00000000-0005-0000-0000-00003E000000}"/>
    <cellStyle name="Normal 4" xfId="59" xr:uid="{00000000-0005-0000-0000-00003F000000}"/>
    <cellStyle name="Normal 4 2" xfId="60" xr:uid="{00000000-0005-0000-0000-000040000000}"/>
    <cellStyle name="Normal 5" xfId="61" xr:uid="{00000000-0005-0000-0000-000041000000}"/>
    <cellStyle name="Normal 6" xfId="62" xr:uid="{00000000-0005-0000-0000-000042000000}"/>
    <cellStyle name="Normal 7" xfId="63" xr:uid="{00000000-0005-0000-0000-000043000000}"/>
    <cellStyle name="Normal 8" xfId="64" xr:uid="{00000000-0005-0000-0000-000044000000}"/>
    <cellStyle name="Normal 8 2" xfId="65" xr:uid="{00000000-0005-0000-0000-000045000000}"/>
    <cellStyle name="Note 2" xfId="66" xr:uid="{00000000-0005-0000-0000-000047000000}"/>
    <cellStyle name="Note 2 2" xfId="67" xr:uid="{00000000-0005-0000-0000-000048000000}"/>
    <cellStyle name="Output 2" xfId="68" xr:uid="{00000000-0005-0000-0000-000049000000}"/>
    <cellStyle name="Output 2 2" xfId="69" xr:uid="{00000000-0005-0000-0000-00004A000000}"/>
    <cellStyle name="Title 2" xfId="70" xr:uid="{00000000-0005-0000-0000-00004B000000}"/>
    <cellStyle name="Total 2" xfId="71" xr:uid="{00000000-0005-0000-0000-00004C000000}"/>
    <cellStyle name="Total 2 2" xfId="72" xr:uid="{00000000-0005-0000-0000-00004D000000}"/>
    <cellStyle name="Warning Text 2" xfId="73" xr:uid="{00000000-0005-0000-0000-00004E000000}"/>
  </cellStyles>
  <dxfs count="10">
    <dxf>
      <fill>
        <patternFill>
          <bgColor theme="0" tint="-0.499984740745262"/>
        </patternFill>
      </fill>
    </dxf>
    <dxf>
      <fill>
        <patternFill>
          <bgColor theme="0"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clistens1-my.sharepoint.com/Users/rbiank/AppData/Local/Temp/Desktop/FBHold/C:/Users/pkrawczyk/Documents/C:/FairbanksCorp/MAC%20Operations/TX/RMS/2008Q3AJ08/ClaimablePercentages-AJ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s"/>
      <sheetName val="IDCR"/>
      <sheetName val="MER"/>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31322-239F-4A5A-B415-6951D6F5D29A}">
  <dimension ref="A1:Y44"/>
  <sheetViews>
    <sheetView topLeftCell="A43" workbookViewId="0">
      <selection activeCell="C44" sqref="C44:Y44"/>
    </sheetView>
  </sheetViews>
  <sheetFormatPr defaultRowHeight="15" x14ac:dyDescent="0.25"/>
  <cols>
    <col min="1" max="1" width="49.5703125" customWidth="1"/>
    <col min="2" max="2" width="14.7109375" customWidth="1"/>
    <col min="3" max="3" width="13.5703125" customWidth="1"/>
    <col min="4" max="4" width="12.28515625" customWidth="1"/>
    <col min="6" max="7" width="9.85546875" bestFit="1" customWidth="1"/>
    <col min="8" max="8" width="11.140625" customWidth="1"/>
    <col min="9" max="9" width="13.5703125" customWidth="1"/>
    <col min="10" max="10" width="15.140625" customWidth="1"/>
    <col min="11" max="11" width="11.140625" customWidth="1"/>
    <col min="18" max="18" width="14.28515625" customWidth="1"/>
    <col min="19" max="19" width="10.7109375" customWidth="1"/>
  </cols>
  <sheetData>
    <row r="1" spans="1:7" x14ac:dyDescent="0.25">
      <c r="A1" t="s">
        <v>1870</v>
      </c>
      <c r="B1" s="10"/>
    </row>
    <row r="2" spans="1:7" x14ac:dyDescent="0.25">
      <c r="A2" t="s">
        <v>0</v>
      </c>
      <c r="B2" t="s">
        <v>1</v>
      </c>
      <c r="C2" s="10" t="s">
        <v>2</v>
      </c>
      <c r="D2" t="s">
        <v>3</v>
      </c>
      <c r="E2" s="10" t="s">
        <v>2</v>
      </c>
      <c r="F2" t="s">
        <v>4</v>
      </c>
      <c r="G2" s="10" t="s">
        <v>2</v>
      </c>
    </row>
    <row r="3" spans="1:7" x14ac:dyDescent="0.25">
      <c r="A3" t="s">
        <v>5</v>
      </c>
    </row>
    <row r="4" spans="1:7" x14ac:dyDescent="0.25">
      <c r="A4" t="s">
        <v>6</v>
      </c>
      <c r="C4" s="10" t="s">
        <v>7</v>
      </c>
      <c r="E4" s="10" t="s">
        <v>7</v>
      </c>
      <c r="G4" s="10" t="s">
        <v>7</v>
      </c>
    </row>
    <row r="5" spans="1:7" x14ac:dyDescent="0.25">
      <c r="A5" t="s">
        <v>8</v>
      </c>
      <c r="C5" s="10" t="s">
        <v>9</v>
      </c>
      <c r="E5" s="10" t="s">
        <v>9</v>
      </c>
      <c r="G5" s="10" t="s">
        <v>9</v>
      </c>
    </row>
    <row r="6" spans="1:7" x14ac:dyDescent="0.25">
      <c r="A6" t="s">
        <v>10</v>
      </c>
      <c r="C6" s="10" t="s">
        <v>11</v>
      </c>
      <c r="E6" s="10" t="s">
        <v>11</v>
      </c>
      <c r="G6" s="10" t="s">
        <v>11</v>
      </c>
    </row>
    <row r="7" spans="1:7" x14ac:dyDescent="0.25">
      <c r="A7" t="s">
        <v>12</v>
      </c>
      <c r="C7" s="10" t="s">
        <v>13</v>
      </c>
      <c r="E7" s="10" t="s">
        <v>13</v>
      </c>
      <c r="G7" s="10" t="s">
        <v>13</v>
      </c>
    </row>
    <row r="8" spans="1:7" x14ac:dyDescent="0.25">
      <c r="A8" t="s">
        <v>14</v>
      </c>
      <c r="C8" s="10" t="s">
        <v>15</v>
      </c>
      <c r="E8" s="10" t="s">
        <v>15</v>
      </c>
      <c r="G8" s="10" t="s">
        <v>15</v>
      </c>
    </row>
    <row r="9" spans="1:7" x14ac:dyDescent="0.25">
      <c r="A9" t="s">
        <v>16</v>
      </c>
      <c r="C9" s="10" t="s">
        <v>17</v>
      </c>
      <c r="E9" s="10" t="s">
        <v>17</v>
      </c>
      <c r="G9" s="10" t="s">
        <v>17</v>
      </c>
    </row>
    <row r="10" spans="1:7" x14ac:dyDescent="0.25">
      <c r="A10" t="s">
        <v>18</v>
      </c>
      <c r="C10" s="10" t="s">
        <v>19</v>
      </c>
      <c r="E10" s="10" t="s">
        <v>19</v>
      </c>
      <c r="G10" s="10" t="s">
        <v>19</v>
      </c>
    </row>
    <row r="11" spans="1:7" x14ac:dyDescent="0.25">
      <c r="A11" t="s">
        <v>20</v>
      </c>
      <c r="C11" s="10" t="s">
        <v>21</v>
      </c>
      <c r="E11" s="10" t="s">
        <v>21</v>
      </c>
      <c r="G11" s="10" t="s">
        <v>21</v>
      </c>
    </row>
    <row r="12" spans="1:7" x14ac:dyDescent="0.25">
      <c r="A12" t="s">
        <v>22</v>
      </c>
      <c r="C12" s="10" t="s">
        <v>23</v>
      </c>
      <c r="E12" s="10" t="s">
        <v>23</v>
      </c>
      <c r="G12" s="10" t="s">
        <v>23</v>
      </c>
    </row>
    <row r="13" spans="1:7" x14ac:dyDescent="0.25">
      <c r="A13" t="s">
        <v>24</v>
      </c>
      <c r="C13" s="10" t="s">
        <v>25</v>
      </c>
      <c r="E13" s="10" t="s">
        <v>25</v>
      </c>
      <c r="G13" s="10" t="s">
        <v>25</v>
      </c>
    </row>
    <row r="14" spans="1:7" x14ac:dyDescent="0.25">
      <c r="A14" t="s">
        <v>26</v>
      </c>
      <c r="C14" s="10" t="s">
        <v>27</v>
      </c>
      <c r="E14" s="10" t="s">
        <v>27</v>
      </c>
      <c r="G14" s="10" t="s">
        <v>27</v>
      </c>
    </row>
    <row r="15" spans="1:7" x14ac:dyDescent="0.25">
      <c r="A15" t="s">
        <v>28</v>
      </c>
      <c r="C15" s="10" t="s">
        <v>29</v>
      </c>
      <c r="E15" s="10" t="s">
        <v>29</v>
      </c>
      <c r="G15" s="10" t="s">
        <v>29</v>
      </c>
    </row>
    <row r="16" spans="1:7" x14ac:dyDescent="0.25">
      <c r="A16" t="s">
        <v>30</v>
      </c>
      <c r="C16" s="10" t="s">
        <v>31</v>
      </c>
      <c r="E16" s="10" t="s">
        <v>31</v>
      </c>
      <c r="G16" s="10" t="s">
        <v>31</v>
      </c>
    </row>
    <row r="17" spans="1:25" ht="15.75" thickBot="1" x14ac:dyDescent="0.3"/>
    <row r="18" spans="1:25" x14ac:dyDescent="0.25">
      <c r="B18" s="25" t="s">
        <v>1</v>
      </c>
      <c r="C18" s="26" t="s">
        <v>32</v>
      </c>
      <c r="D18" s="26"/>
      <c r="E18" s="26"/>
      <c r="F18" s="26"/>
      <c r="G18" s="47"/>
      <c r="H18" s="47"/>
      <c r="I18" s="47"/>
      <c r="J18" s="25" t="s">
        <v>3</v>
      </c>
      <c r="K18" s="26" t="s">
        <v>32</v>
      </c>
      <c r="L18" s="26"/>
      <c r="M18" s="26"/>
      <c r="N18" s="26"/>
      <c r="O18" s="47"/>
      <c r="P18" s="47"/>
      <c r="Q18" s="47"/>
      <c r="R18" s="25" t="s">
        <v>4</v>
      </c>
      <c r="S18" s="26" t="s">
        <v>32</v>
      </c>
      <c r="T18" s="26"/>
      <c r="U18" s="26"/>
      <c r="V18" s="26"/>
      <c r="W18" s="47"/>
      <c r="X18" s="47"/>
      <c r="Y18" s="50"/>
    </row>
    <row r="19" spans="1:25" ht="159" customHeight="1" x14ac:dyDescent="0.25">
      <c r="A19" s="3"/>
      <c r="B19" s="39" t="s">
        <v>33</v>
      </c>
      <c r="C19" s="1" t="s">
        <v>34</v>
      </c>
      <c r="D19" s="1" t="s">
        <v>35</v>
      </c>
      <c r="E19" s="1" t="s">
        <v>36</v>
      </c>
      <c r="F19" s="1" t="s">
        <v>37</v>
      </c>
      <c r="G19" s="48"/>
      <c r="H19" s="48"/>
      <c r="I19" s="48"/>
      <c r="J19" s="39" t="s">
        <v>33</v>
      </c>
      <c r="K19" s="1" t="s">
        <v>34</v>
      </c>
      <c r="L19" s="1" t="s">
        <v>35</v>
      </c>
      <c r="M19" s="1" t="s">
        <v>36</v>
      </c>
      <c r="N19" s="1" t="s">
        <v>37</v>
      </c>
      <c r="O19" s="48"/>
      <c r="P19" s="48"/>
      <c r="Q19" s="48"/>
      <c r="R19" s="39" t="s">
        <v>33</v>
      </c>
      <c r="S19" s="1" t="s">
        <v>34</v>
      </c>
      <c r="T19" s="1" t="s">
        <v>35</v>
      </c>
      <c r="U19" s="1" t="s">
        <v>36</v>
      </c>
      <c r="V19" s="1" t="s">
        <v>37</v>
      </c>
      <c r="W19" s="48"/>
      <c r="X19" s="48"/>
      <c r="Y19" s="51"/>
    </row>
    <row r="20" spans="1:25" x14ac:dyDescent="0.25">
      <c r="A20" t="s">
        <v>38</v>
      </c>
      <c r="B20" s="40" t="str">
        <f>A41</f>
        <v>98% Confidence with a 2% Confidence Interval</v>
      </c>
      <c r="C20" s="2">
        <v>0.95</v>
      </c>
      <c r="D20" t="str">
        <f>IF(C41&gt;=B41, "Pass", "Fail")</f>
        <v>Fail</v>
      </c>
      <c r="E20" t="str">
        <f>IFERROR(IF((C44/B44)&gt;=C20, "Pass", "Fail"), "Pass")</f>
        <v>Pass</v>
      </c>
      <c r="F20" t="str">
        <f>IF(AND(D20="Pass",E20="Pass"),"Pass","Fail")</f>
        <v>Fail</v>
      </c>
      <c r="G20" s="48"/>
      <c r="H20" s="48"/>
      <c r="I20" s="48"/>
      <c r="J20" s="40" t="str">
        <f>A41</f>
        <v>98% Confidence with a 2% Confidence Interval</v>
      </c>
      <c r="K20" s="2">
        <v>0.95</v>
      </c>
      <c r="L20" t="str">
        <f>IF(K41&gt;=J41, "Pass", "Fail")</f>
        <v>Fail</v>
      </c>
      <c r="M20" t="str">
        <f>IFERROR(IF((K44/J44)&gt;=K20, "Pass", "Fail"), "Pass")</f>
        <v>Pass</v>
      </c>
      <c r="N20" t="str">
        <f>IF(AND(L20="Pass",M20="Pass"),"Pass","Fail")</f>
        <v>Fail</v>
      </c>
      <c r="O20" s="48"/>
      <c r="P20" s="48"/>
      <c r="Q20" s="48"/>
      <c r="R20" s="40" t="str">
        <f>A41</f>
        <v>98% Confidence with a 2% Confidence Interval</v>
      </c>
      <c r="S20" s="2">
        <v>0.95</v>
      </c>
      <c r="T20" t="str">
        <f>IF(S41&gt;=R41, "Pass", "Fail")</f>
        <v>Fail</v>
      </c>
      <c r="U20" t="str">
        <f>IFERROR(IF((S44/R44)&gt;=S20, "Pass", "Fail"), "Pass")</f>
        <v>Pass</v>
      </c>
      <c r="V20" t="str">
        <f>IF(AND(T20="Pass",U20="Pass"),"Pass","Fail")</f>
        <v>Fail</v>
      </c>
      <c r="W20" s="48"/>
      <c r="X20" s="48"/>
      <c r="Y20" s="51"/>
    </row>
    <row r="21" spans="1:25" x14ac:dyDescent="0.25">
      <c r="A21" t="s">
        <v>39</v>
      </c>
      <c r="B21" s="40" t="str">
        <f>A33</f>
        <v>90% Confidence with a 10% Confidence Interval</v>
      </c>
      <c r="C21" s="2">
        <v>0.95</v>
      </c>
      <c r="D21" t="str">
        <f>IF(E33&gt;=D33, "Pass", "Fail")</f>
        <v>Fail</v>
      </c>
      <c r="E21" t="str">
        <f>IFERROR(IF((E44/D44)&gt;=C21, "Pass", "Fail"), "Pass")</f>
        <v>Pass</v>
      </c>
      <c r="F21" t="str">
        <f>IF(AND(D21="Pass",E21="Pass"),"Pass","Fail")</f>
        <v>Fail</v>
      </c>
      <c r="G21" s="48"/>
      <c r="H21" s="48"/>
      <c r="I21" s="48"/>
      <c r="J21" s="40" t="str">
        <f>A33</f>
        <v>90% Confidence with a 10% Confidence Interval</v>
      </c>
      <c r="K21" s="2">
        <v>0.95</v>
      </c>
      <c r="L21" t="str">
        <f>IF(M33&gt;=L33, "Pass", "Fail")</f>
        <v>Fail</v>
      </c>
      <c r="M21" t="str">
        <f>IFERROR(IF((M44/L44)&gt;=K21, "Pass", "Fail"), "Pass")</f>
        <v>Pass</v>
      </c>
      <c r="N21" t="str">
        <f>IF(AND(L21="Pass",M21="Pass"),"Pass","Fail")</f>
        <v>Fail</v>
      </c>
      <c r="O21" s="48"/>
      <c r="P21" s="48"/>
      <c r="Q21" s="48"/>
      <c r="R21" s="40" t="str">
        <f>A33</f>
        <v>90% Confidence with a 10% Confidence Interval</v>
      </c>
      <c r="S21" s="2">
        <v>0.95</v>
      </c>
      <c r="T21" t="str">
        <f>IF(U33&gt;=T33, "Pass", "Fail")</f>
        <v>Fail</v>
      </c>
      <c r="U21" t="str">
        <f>IFERROR(IF((U44/T44)&gt;=S21, "Pass", "Fail"), "Pass")</f>
        <v>Pass</v>
      </c>
      <c r="V21" t="str">
        <f>IF(AND(T21="Pass",U21="Pass"),"Pass","Fail")</f>
        <v>Fail</v>
      </c>
      <c r="W21" s="48"/>
      <c r="X21" s="48"/>
      <c r="Y21" s="51"/>
    </row>
    <row r="22" spans="1:25" x14ac:dyDescent="0.25">
      <c r="A22" t="s">
        <v>40</v>
      </c>
      <c r="B22" s="40" t="str">
        <f>A33</f>
        <v>90% Confidence with a 10% Confidence Interval</v>
      </c>
      <c r="C22" s="2">
        <v>0.95</v>
      </c>
      <c r="D22" t="str">
        <f>IF(G33&gt;=F33, "Pass", "Fail")</f>
        <v>Fail</v>
      </c>
      <c r="E22" t="str">
        <f>IFERROR(IF((G44/F44)&gt;=C22, "Pass", "Fail"), "Pass")</f>
        <v>Pass</v>
      </c>
      <c r="F22" t="str">
        <f>IF(AND(D22="Pass",E22="Pass"),"Pass","Fail")</f>
        <v>Fail</v>
      </c>
      <c r="G22" s="48"/>
      <c r="H22" s="48"/>
      <c r="I22" s="48"/>
      <c r="J22" s="40" t="str">
        <f>A33</f>
        <v>90% Confidence with a 10% Confidence Interval</v>
      </c>
      <c r="K22" s="2">
        <v>0.95</v>
      </c>
      <c r="L22" t="str">
        <f>IF(O33&gt;=N33, "Pass", "Fail")</f>
        <v>Fail</v>
      </c>
      <c r="M22" t="str">
        <f>IFERROR(IF((O44/N44)&gt;=K22, "Pass", "Fail"), "Pass")</f>
        <v>Pass</v>
      </c>
      <c r="N22" t="str">
        <f>IF(AND(L22="Pass",M22="Pass"),"Pass","Fail")</f>
        <v>Fail</v>
      </c>
      <c r="O22" s="48"/>
      <c r="P22" s="48"/>
      <c r="Q22" s="48"/>
      <c r="R22" s="40" t="str">
        <f>A33</f>
        <v>90% Confidence with a 10% Confidence Interval</v>
      </c>
      <c r="S22" s="2">
        <v>0.95</v>
      </c>
      <c r="T22" t="str">
        <f>IF(W33&gt;=V33, "Pass", "Fail")</f>
        <v>Fail</v>
      </c>
      <c r="U22" t="str">
        <f>IFERROR(IF((W44/V44)&gt;=S22, "Pass", "Fail"), "Pass")</f>
        <v>Pass</v>
      </c>
      <c r="V22" t="str">
        <f>IF(AND(T22="Pass",U22="Pass"),"Pass","Fail")</f>
        <v>Fail</v>
      </c>
      <c r="W22" s="48"/>
      <c r="X22" s="48"/>
      <c r="Y22" s="51"/>
    </row>
    <row r="23" spans="1:25" ht="15.75" thickBot="1" x14ac:dyDescent="0.3">
      <c r="A23" t="s">
        <v>41</v>
      </c>
      <c r="B23" s="41" t="str">
        <f>A37</f>
        <v>95% Confidence with a 5% Confidence Interval</v>
      </c>
      <c r="C23" s="42">
        <v>0.95</v>
      </c>
      <c r="D23" s="43" t="str">
        <f>IF(I37&gt;=H37, "Pass", "Fail")</f>
        <v>Fail</v>
      </c>
      <c r="E23" s="43" t="str">
        <f>IFERROR(IF((I44/H44)&gt;=C23, "Pass", "Fail"),"Pass")</f>
        <v>Pass</v>
      </c>
      <c r="F23" s="43" t="str">
        <f>IF(AND(D23="Pass",E23="Pass"),"Pass","Fail")</f>
        <v>Fail</v>
      </c>
      <c r="G23" s="49"/>
      <c r="H23" s="49"/>
      <c r="I23" s="49"/>
      <c r="J23" s="41" t="str">
        <f>A37</f>
        <v>95% Confidence with a 5% Confidence Interval</v>
      </c>
      <c r="K23" s="42">
        <v>0.95</v>
      </c>
      <c r="L23" s="43" t="str">
        <f>IF(Q37&gt;=P37, "Pass", "Fail")</f>
        <v>Fail</v>
      </c>
      <c r="M23" s="43" t="str">
        <f>IFERROR(IF((Q44/P44)&gt;=K23, "Pass", "Fail"),"Pass")</f>
        <v>Pass</v>
      </c>
      <c r="N23" s="43" t="str">
        <f>IF(AND(L23="Pass",M23="Pass"),"Pass","Fail")</f>
        <v>Fail</v>
      </c>
      <c r="O23" s="49"/>
      <c r="P23" s="49"/>
      <c r="Q23" s="49"/>
      <c r="R23" s="41" t="str">
        <f>A37</f>
        <v>95% Confidence with a 5% Confidence Interval</v>
      </c>
      <c r="S23" s="42">
        <v>0.95</v>
      </c>
      <c r="T23" s="43" t="str">
        <f>IF(Y37&gt;=X37, "Pass", "Fail")</f>
        <v>Fail</v>
      </c>
      <c r="U23" s="43" t="str">
        <f>IFERROR(IF((X44/Y44)&gt;=S23, "Pass", "Fail"),"Pass")</f>
        <v>Pass</v>
      </c>
      <c r="V23" s="43" t="str">
        <f>IF(AND(T23="Pass",U23="Pass"),"Pass","Fail")</f>
        <v>Fail</v>
      </c>
      <c r="W23" s="49"/>
      <c r="X23" s="49"/>
      <c r="Y23" s="52"/>
    </row>
    <row r="24" spans="1:25" x14ac:dyDescent="0.25">
      <c r="C24" s="2"/>
    </row>
    <row r="25" spans="1:25" x14ac:dyDescent="0.25">
      <c r="C25" s="2"/>
    </row>
    <row r="26" spans="1:25" x14ac:dyDescent="0.25">
      <c r="C26" s="2"/>
    </row>
    <row r="27" spans="1:25" ht="15.75" thickBot="1" x14ac:dyDescent="0.3">
      <c r="C27" s="2"/>
    </row>
    <row r="28" spans="1:25" x14ac:dyDescent="0.25">
      <c r="B28" s="25" t="s">
        <v>1</v>
      </c>
      <c r="C28" s="26"/>
      <c r="D28" s="26"/>
      <c r="E28" s="26"/>
      <c r="F28" s="26"/>
      <c r="G28" s="26"/>
      <c r="H28" s="26"/>
      <c r="I28" s="27"/>
      <c r="J28" s="26" t="s">
        <v>3</v>
      </c>
      <c r="K28" s="26"/>
      <c r="L28" s="26"/>
      <c r="M28" s="26"/>
      <c r="N28" s="26"/>
      <c r="O28" s="26"/>
      <c r="P28" s="26"/>
      <c r="Q28" s="27"/>
      <c r="R28" s="26" t="s">
        <v>4</v>
      </c>
      <c r="S28" s="26"/>
      <c r="T28" s="26"/>
      <c r="U28" s="26"/>
      <c r="V28" s="26"/>
      <c r="W28" s="26"/>
      <c r="X28" s="26"/>
      <c r="Y28" s="27"/>
    </row>
    <row r="29" spans="1:25" ht="153.75" x14ac:dyDescent="0.25">
      <c r="B29" s="28" t="s">
        <v>42</v>
      </c>
      <c r="C29" s="11" t="s">
        <v>43</v>
      </c>
      <c r="D29" s="11" t="s">
        <v>44</v>
      </c>
      <c r="E29" s="11" t="s">
        <v>45</v>
      </c>
      <c r="F29" s="11" t="s">
        <v>46</v>
      </c>
      <c r="G29" s="11" t="s">
        <v>47</v>
      </c>
      <c r="H29" s="11" t="s">
        <v>48</v>
      </c>
      <c r="I29" s="29" t="s">
        <v>49</v>
      </c>
      <c r="J29" s="24" t="s">
        <v>42</v>
      </c>
      <c r="K29" s="11" t="s">
        <v>43</v>
      </c>
      <c r="L29" s="11" t="s">
        <v>44</v>
      </c>
      <c r="M29" s="11" t="s">
        <v>45</v>
      </c>
      <c r="N29" s="11" t="s">
        <v>46</v>
      </c>
      <c r="O29" s="11" t="s">
        <v>47</v>
      </c>
      <c r="P29" s="11" t="s">
        <v>48</v>
      </c>
      <c r="Q29" s="29" t="s">
        <v>49</v>
      </c>
      <c r="R29" s="24" t="s">
        <v>42</v>
      </c>
      <c r="S29" s="11" t="s">
        <v>43</v>
      </c>
      <c r="T29" s="11" t="s">
        <v>44</v>
      </c>
      <c r="U29" s="11" t="s">
        <v>45</v>
      </c>
      <c r="V29" s="11" t="s">
        <v>46</v>
      </c>
      <c r="W29" s="11" t="s">
        <v>47</v>
      </c>
      <c r="X29" s="11" t="s">
        <v>48</v>
      </c>
      <c r="Y29" s="29" t="s">
        <v>49</v>
      </c>
    </row>
    <row r="30" spans="1:25" x14ac:dyDescent="0.25">
      <c r="B30" s="30">
        <f>IFERROR(COUNTIFS('Medicaid In Network Survey Tool'!D4:D577,"Rural",'Medicaid In Network Survey Tool'!G4:G577, "In Network",'Medicaid In Network Survey Tool'!E4:E577,'Sample Size Calculation'!C4),0)+IFERROR(COUNTIFS('Medicaid In Network Survey Tool'!D4:D577,"Rural",'Medicaid In Network Survey Tool'!G4:G577, "In Network",'Medicaid In Network Survey Tool'!E4:E577,'Sample Size Calculation'!C5),0)+IFERROR(COUNTIFS('Medicaid In Network Survey Tool'!D4:D577,"Rural",'Medicaid In Network Survey Tool'!G4:G577, "In Network",'Medicaid In Network Survey Tool'!E4:E577,'Sample Size Calculation'!C6),0)+IFERROR(COUNTIFS('Medicaid In Network Survey Tool'!D4:D577,"Rural",'Medicaid In Network Survey Tool'!G4:G577, "In Network",'Medicaid In Network Survey Tool'!E4:E577,'Sample Size Calculation'!C7),0)+IFERROR(COUNTIFS('Medicaid In Network Survey Tool'!D4:D577,"Rural",'Medicaid In Network Survey Tool'!G4:G577, "In Network",'Medicaid In Network Survey Tool'!E4:E577,'Sample Size Calculation'!C8),0)+IFERROR(COUNTIFS('Medicaid In Network Survey Tool'!D4:D577,"Rural",'Medicaid In Network Survey Tool'!G4:G577, "In Network",'Medicaid In Network Survey Tool'!E4:E577,'Sample Size Calculation'!C9),0)+IFERROR(COUNTIFS('Medicaid In Network Survey Tool'!D4:D577,"Rural",'Medicaid In Network Survey Tool'!G4:G577, "In Network",'Medicaid In Network Survey Tool'!E4:E577,'Sample Size Calculation'!C10),0)+IFERROR(COUNTIFS('Medicaid In Network Survey Tool'!D4:D577,"Rural",'Medicaid In Network Survey Tool'!G4:G577, "In Network",'Medicaid In Network Survey Tool'!E4:E577,'Sample Size Calculation'!C11),0)+IFERROR(COUNTIFS('Medicaid In Network Survey Tool'!D4:D577,"Rural",'Medicaid In Network Survey Tool'!G4:G577, "In Network",'Medicaid In Network Survey Tool'!E4:E577,'Sample Size Calculation'!C12),0)+IFERROR(COUNTIFS('Medicaid In Network Survey Tool'!D4:D577,"Rural",'Medicaid In Network Survey Tool'!G4:G577, "In Network",'Medicaid In Network Survey Tool'!E4:E577,'Sample Size Calculation'!C13),0)+IFERROR(COUNTIFS('Medicaid In Network Survey Tool'!D4:D577,"Rural",'Medicaid In Network Survey Tool'!G4:G577, "In Network",'Medicaid In Network Survey Tool'!E4:E577,'Sample Size Calculation'!C14),0)+IFERROR(COUNTIFS('Medicaid In Network Survey Tool'!D4:D577,"Rural",'Medicaid In Network Survey Tool'!G4:G577, "In Network",'Medicaid In Network Survey Tool'!E4:E577,'Sample Size Calculation'!C15),0)+IFERROR(COUNTIFS('Medicaid In Network Survey Tool'!D4:D577,"Rural",'Medicaid In Network Survey Tool'!G4:G577, "In Network",'Medicaid In Network Survey Tool'!E4:E577,'Sample Size Calculation'!C16),0)</f>
        <v>166</v>
      </c>
      <c r="C30" s="53">
        <f>IFERROR(COUNTIFS('Medicaid In Network Survey Tool'!D4:D577,"Rural",'Medicaid In Network Survey Tool'!G4:G577, "In Network",'Medicaid In Network Survey Tool'!E4:E577,'Sample Size Calculation'!C4,'Medicaid In Network Survey Tool'!L4:L577,"Yes"),0)+IFERROR(COUNTIFS('Medicaid In Network Survey Tool'!D4:D577,"Rural",'Medicaid In Network Survey Tool'!G4:G577, "In Network",'Medicaid In Network Survey Tool'!E4:E577,'Sample Size Calculation'!C5,'Medicaid In Network Survey Tool'!L4:L577,"Yes"),0)+IFERROR(COUNTIFS('Medicaid In Network Survey Tool'!D4:D577,"Rural",'Medicaid In Network Survey Tool'!G4:G577, "In Network",'Medicaid In Network Survey Tool'!E4:E577,'Sample Size Calculation'!C6,'Medicaid In Network Survey Tool'!L4:L577,"Yes"),0)+IFERROR(COUNTIFS('Medicaid In Network Survey Tool'!D4:D577,"Rural",'Medicaid In Network Survey Tool'!G4:G577, "In Network",'Medicaid In Network Survey Tool'!E4:E577,'Sample Size Calculation'!C7,'Medicaid In Network Survey Tool'!L4:L577,"Yes"),0)+IFERROR(COUNTIFS('Medicaid In Network Survey Tool'!D4:D577,"Rural",'Medicaid In Network Survey Tool'!G4:G577, "In Network",'Medicaid In Network Survey Tool'!E4:E577,'Sample Size Calculation'!C8,'Medicaid In Network Survey Tool'!L4:L577,"Yes"),0)+IFERROR(COUNTIFS('Medicaid In Network Survey Tool'!D4:D577,"Rural",'Medicaid In Network Survey Tool'!G4:G577, "In Network",'Medicaid In Network Survey Tool'!E4:E577,'Sample Size Calculation'!C9,'Medicaid In Network Survey Tool'!L4:L577,"Yes"),0)+IFERROR(COUNTIFS('Medicaid In Network Survey Tool'!D4:D577,"Rural",'Medicaid In Network Survey Tool'!G4:G577, "In Network",'Medicaid In Network Survey Tool'!E4:E577,'Sample Size Calculation'!C10,'Medicaid In Network Survey Tool'!L4:L577,"Yes"),0)+IFERROR(COUNTIFS('Medicaid In Network Survey Tool'!D4:D577,"Rural",'Medicaid In Network Survey Tool'!G4:G577, "In Network",'Medicaid In Network Survey Tool'!E4:E577,'Sample Size Calculation'!C11,'Medicaid In Network Survey Tool'!L4:L577,"Yes"),0)+IFERROR(COUNTIFS('Medicaid In Network Survey Tool'!D4:D577,"Rural",'Medicaid In Network Survey Tool'!G4:G577, "In Network",'Medicaid In Network Survey Tool'!E4:E577,'Sample Size Calculation'!C12,'Medicaid In Network Survey Tool'!L4:L577,"Yes"),0)+IFERROR(COUNTIFS('Medicaid In Network Survey Tool'!D4:D577,"Rural",'Medicaid In Network Survey Tool'!G4:G577, "In Network",'Medicaid In Network Survey Tool'!E4:E577,'Sample Size Calculation'!C13,'Medicaid In Network Survey Tool'!L4:L577,"Yes"),0)+IFERROR(COUNTIFS('Medicaid In Network Survey Tool'!D4:D577,"Rural",'Medicaid In Network Survey Tool'!G4:G577, "In Network",'Medicaid In Network Survey Tool'!E4:E577,'Sample Size Calculation'!C14,'Medicaid In Network Survey Tool'!L4:L577,"Yes"),0)+IFERROR(COUNTIFS('Medicaid In Network Survey Tool'!D4:D577,"Rural",'Medicaid In Network Survey Tool'!G4:G577, "In Network",'Medicaid In Network Survey Tool'!E4:E577,'Sample Size Calculation'!C15,'Medicaid In Network Survey Tool'!L4:L577,"Yes"),0)+IFERROR(COUNTIFS('Medicaid In Network Survey Tool'!D4:D577,"Rural",'Medicaid In Network Survey Tool'!G4:G577, "In Network",'Medicaid In Network Survey Tool'!E4:E577,'Sample Size Calculation'!C16,'Medicaid In Network Survey Tool'!L4:L577,"Yes"),0)</f>
        <v>0</v>
      </c>
      <c r="D30" s="53">
        <f>IFERROR(COUNTIFS('Medicaid In Network Survey Tool'!D4:D577,"Children's",'Medicaid In Network Survey Tool'!G4:G577, "In Network",'Medicaid In Network Survey Tool'!E4:E577,'Sample Size Calculation'!C4),0)+IFERROR(COUNTIFS('Medicaid In Network Survey Tool'!D4:D577,"Children's",'Medicaid In Network Survey Tool'!G4:G577, "In Network",'Medicaid In Network Survey Tool'!E4:E577,'Sample Size Calculation'!C5),0)+IFERROR(COUNTIFS('Medicaid In Network Survey Tool'!D4:D577,"Children's",'Medicaid In Network Survey Tool'!G4:G577, "In Network",'Medicaid In Network Survey Tool'!E4:E577,'Sample Size Calculation'!C6),0)+IFERROR(COUNTIFS('Medicaid In Network Survey Tool'!D4:D577,"Children's",'Medicaid In Network Survey Tool'!G4:G577, "In Network",'Medicaid In Network Survey Tool'!E4:E577,'Sample Size Calculation'!C7),0)+IFERROR(COUNTIFS('Medicaid In Network Survey Tool'!D4:D577,"Children's",'Medicaid In Network Survey Tool'!G4:G577, "In Network",'Medicaid In Network Survey Tool'!E4:E577,'Sample Size Calculation'!C8),0)+IFERROR(COUNTIFS('Medicaid In Network Survey Tool'!D4:D577,"Children's",'Medicaid In Network Survey Tool'!G4:G577, "In Network",'Medicaid In Network Survey Tool'!E4:E577,'Sample Size Calculation'!C9),0)+IFERROR(COUNTIFS('Medicaid In Network Survey Tool'!D4:D577,"Children's",'Medicaid In Network Survey Tool'!G4:G577, "In Network",'Medicaid In Network Survey Tool'!E4:E577,'Sample Size Calculation'!C10),0)+IFERROR(COUNTIFS('Medicaid In Network Survey Tool'!D4:D577,"Children's",'Medicaid In Network Survey Tool'!G4:G577, "In Network",'Medicaid In Network Survey Tool'!E4:E577,'Sample Size Calculation'!C11),0)+IFERROR(COUNTIFS('Medicaid In Network Survey Tool'!D4:D577,"Children's",'Medicaid In Network Survey Tool'!G4:G577, "In Network",'Medicaid In Network Survey Tool'!E4:E577,'Sample Size Calculation'!C12),0)+IFERROR(COUNTIFS('Medicaid In Network Survey Tool'!D4:D577,"Children's",'Medicaid In Network Survey Tool'!G4:G577, "In Network",'Medicaid In Network Survey Tool'!E4:E577,'Sample Size Calculation'!C13),0)+IFERROR(COUNTIFS('Medicaid In Network Survey Tool'!D4:D577,"Children's",'Medicaid In Network Survey Tool'!G4:G577, "In Network",'Medicaid In Network Survey Tool'!E4:E577,'Sample Size Calculation'!C14),0)+IFERROR(COUNTIFS('Medicaid In Network Survey Tool'!D4:D577,"Children's",'Medicaid In Network Survey Tool'!G4:G577, "In Network",'Medicaid In Network Survey Tool'!E4:E577,'Sample Size Calculation'!C15),0)+IFERROR(COUNTIFS('Medicaid In Network Survey Tool'!D4:D577,"Children's",'Medicaid In Network Survey Tool'!G4:G577, "In Network",'Medicaid In Network Survey Tool'!E4:E577,'Sample Size Calculation'!C16),0)</f>
        <v>13</v>
      </c>
      <c r="E30" s="53">
        <f>IFERROR(COUNTIFS('Medicaid In Network Survey Tool'!D4:D577,"Children's",'Medicaid In Network Survey Tool'!G4:G577, "In Network",'Medicaid In Network Survey Tool'!E4:E577,'Sample Size Calculation'!C4,'Medicaid In Network Survey Tool'!L4:L577,"Yes"),0)+IFERROR(COUNTIFS('Medicaid In Network Survey Tool'!D4:D577,"Children's",'Medicaid In Network Survey Tool'!G4:G577, "In Network",'Medicaid In Network Survey Tool'!E4:E577,'Sample Size Calculation'!C5,'Medicaid In Network Survey Tool'!L4:L577,"Yes"),0)+IFERROR(COUNTIFS('Medicaid In Network Survey Tool'!D4:D577,"Children's",'Medicaid In Network Survey Tool'!G4:G577, "In Network",'Medicaid In Network Survey Tool'!E4:E577,'Sample Size Calculation'!C6,'Medicaid In Network Survey Tool'!L4:L577,"Yes"),0)+IFERROR(COUNTIFS('Medicaid In Network Survey Tool'!D4:D577,"Children's",'Medicaid In Network Survey Tool'!G4:G577, "In Network",'Medicaid In Network Survey Tool'!E4:E577,'Sample Size Calculation'!C7,'Medicaid In Network Survey Tool'!L4:L577,"Yes"),0)+IFERROR(COUNTIFS('Medicaid In Network Survey Tool'!D4:D577,"Children's",'Medicaid In Network Survey Tool'!G4:G577, "In Network",'Medicaid In Network Survey Tool'!E4:E577,'Sample Size Calculation'!C8,'Medicaid In Network Survey Tool'!L4:L577,"Yes"),0)+IFERROR(COUNTIFS('Medicaid In Network Survey Tool'!D4:D577,"Children's",'Medicaid In Network Survey Tool'!G4:G577, "In Network",'Medicaid In Network Survey Tool'!E4:E577,'Sample Size Calculation'!C9,'Medicaid In Network Survey Tool'!L4:L577,"Yes"),0)+IFERROR(COUNTIFS('Medicaid In Network Survey Tool'!D4:D577,"Children's",'Medicaid In Network Survey Tool'!G4:G577, "In Network",'Medicaid In Network Survey Tool'!E4:E577,'Sample Size Calculation'!C10,'Medicaid In Network Survey Tool'!L4:L577,"Yes"),0)+IFERROR(COUNTIFS('Medicaid In Network Survey Tool'!D4:D577,"Children's",'Medicaid In Network Survey Tool'!G4:G577, "In Network",'Medicaid In Network Survey Tool'!E4:E577,'Sample Size Calculation'!C11,'Medicaid In Network Survey Tool'!L4:L577,"Yes"),0)+IFERROR(COUNTIFS('Medicaid In Network Survey Tool'!D4:D577,"Children's",'Medicaid In Network Survey Tool'!G4:G577, "In Network",'Medicaid In Network Survey Tool'!E4:E577,'Sample Size Calculation'!C12,'Medicaid In Network Survey Tool'!L4:L577,"Yes"),0)+IFERROR(COUNTIFS('Medicaid In Network Survey Tool'!D4:D577,"Children's",'Medicaid In Network Survey Tool'!G4:G577, "In Network",'Medicaid In Network Survey Tool'!E4:E577,'Sample Size Calculation'!C13,'Medicaid In Network Survey Tool'!L4:L577,"Yes"),0)+IFERROR(COUNTIFS('Medicaid In Network Survey Tool'!D4:D577,"Children's",'Medicaid In Network Survey Tool'!G4:G577, "In Network",'Medicaid In Network Survey Tool'!E4:E577,'Sample Size Calculation'!C14,'Medicaid In Network Survey Tool'!L4:L577,"Yes"),0)+IFERROR(COUNTIFS('Medicaid In Network Survey Tool'!D4:D577,"Children's",'Medicaid In Network Survey Tool'!G4:G577, "In Network",'Medicaid In Network Survey Tool'!E4:E577,'Sample Size Calculation'!C15,'Medicaid In Network Survey Tool'!L4:L577,"Yes"),0)+IFERROR(COUNTIFS('Medicaid In Network Survey Tool'!D4:D577,"Children's",'Medicaid In Network Survey Tool'!G4:G577, "In Network",'Medicaid In Network Survey Tool'!E4:E577,'Sample Size Calculation'!C16,'Medicaid In Network Survey Tool'!L4:L577,"Yes"),0)</f>
        <v>0</v>
      </c>
      <c r="F30" s="53">
        <f>IFERROR(COUNTIFS('Medicaid In Network Survey Tool'!D4:D577,"Urban",'Medicaid In Network Survey Tool'!G4:G577, "In Network",'Medicaid In Network Survey Tool'!E4:E577,'Sample Size Calculation'!C4),0)+IFERROR(COUNTIFS('Medicaid In Network Survey Tool'!D4:D577,"Urban",'Medicaid In Network Survey Tool'!G4:G577, "In Network",'Medicaid In Network Survey Tool'!E4:E577,'Sample Size Calculation'!C5),0)+IFERROR(COUNTIFS('Medicaid In Network Survey Tool'!D4:D577,"Urban",'Medicaid In Network Survey Tool'!G4:G577, "In Network",'Medicaid In Network Survey Tool'!E4:E577,'Sample Size Calculation'!C6),0)+IFERROR(COUNTIFS('Medicaid In Network Survey Tool'!D4:D577,"Urban",'Medicaid In Network Survey Tool'!G4:G577, "In Network",'Medicaid In Network Survey Tool'!E4:E577,'Sample Size Calculation'!C7),0)+IFERROR(COUNTIFS('Medicaid In Network Survey Tool'!D4:D577,"Urban",'Medicaid In Network Survey Tool'!G4:G577, "In Network",'Medicaid In Network Survey Tool'!E4:E577,'Sample Size Calculation'!C8),0)+IFERROR(COUNTIFS('Medicaid In Network Survey Tool'!D4:D577,"Urban",'Medicaid In Network Survey Tool'!G4:G577, "In Network",'Medicaid In Network Survey Tool'!E4:E577,'Sample Size Calculation'!C9),0)+IFERROR(COUNTIFS('Medicaid In Network Survey Tool'!D4:D577,"Urban",'Medicaid In Network Survey Tool'!G4:G577, "In Network",'Medicaid In Network Survey Tool'!E4:E577,'Sample Size Calculation'!C10),0)+IFERROR(COUNTIFS('Medicaid In Network Survey Tool'!D4:D577,"Urban",'Medicaid In Network Survey Tool'!G4:G577, "In Network",'Medicaid In Network Survey Tool'!E4:E577,'Sample Size Calculation'!C11),0)+IFERROR(COUNTIFS('Medicaid In Network Survey Tool'!D4:D577,"Urban",'Medicaid In Network Survey Tool'!G4:G577, "In Network",'Medicaid In Network Survey Tool'!E4:E577,'Sample Size Calculation'!C12),0)+IFERROR(COUNTIFS('Medicaid In Network Survey Tool'!D4:D577,"Urban",'Medicaid In Network Survey Tool'!G4:G577, "In Network",'Medicaid In Network Survey Tool'!E4:E577,'Sample Size Calculation'!C13),0)+IFERROR(COUNTIFS('Medicaid In Network Survey Tool'!D4:D577,"Urban",'Medicaid In Network Survey Tool'!G4:G577, "In Network",'Medicaid In Network Survey Tool'!E4:E577,'Sample Size Calculation'!C14),0)+IFERROR(COUNTIFS('Medicaid In Network Survey Tool'!D4:D577,"Urban",'Medicaid In Network Survey Tool'!G4:G577, "In Network",'Medicaid In Network Survey Tool'!E4:E577,'Sample Size Calculation'!C15),0)+IFERROR(COUNTIFS('Medicaid In Network Survey Tool'!D4:D577,"Urban",'Medicaid In Network Survey Tool'!G4:G577, "In Network",'Medicaid In Network Survey Tool'!E4:E577,'Sample Size Calculation'!C16),0)</f>
        <v>347</v>
      </c>
      <c r="G30" s="53">
        <f>IFERROR(COUNTIFS('Medicaid In Network Survey Tool'!D4:D577,"Urban",'Medicaid In Network Survey Tool'!G4:G577, "In Network",'Medicaid In Network Survey Tool'!E4:E577,'Sample Size Calculation'!C4,'Medicaid In Network Survey Tool'!L4:L577,"Yes"),0)+IFERROR(COUNTIFS('Medicaid In Network Survey Tool'!D4:D577,"Urban",'Medicaid In Network Survey Tool'!G4:G577, "In Network",'Medicaid In Network Survey Tool'!E4:E577,'Sample Size Calculation'!C5,'Medicaid In Network Survey Tool'!L4:L577,"Yes"),0)+IFERROR(COUNTIFS('Medicaid In Network Survey Tool'!D4:D577,"Urban",'Medicaid In Network Survey Tool'!G4:G577, "In Network",'Medicaid In Network Survey Tool'!E4:E577,'Sample Size Calculation'!C6,'Medicaid In Network Survey Tool'!L4:L577,"Yes"),0)+IFERROR(COUNTIFS('Medicaid In Network Survey Tool'!D4:D577,"Urban",'Medicaid In Network Survey Tool'!G4:G577, "In Network",'Medicaid In Network Survey Tool'!E4:E577,'Sample Size Calculation'!C7,'Medicaid In Network Survey Tool'!L4:L577,"Yes"),0)+IFERROR(COUNTIFS('Medicaid In Network Survey Tool'!D4:D577,"Urban",'Medicaid In Network Survey Tool'!G4:G577, "In Network",'Medicaid In Network Survey Tool'!E4:E577,'Sample Size Calculation'!C8,'Medicaid In Network Survey Tool'!L4:L577,"Yes"),0)+IFERROR(COUNTIFS('Medicaid In Network Survey Tool'!D4:D577,"Urban",'Medicaid In Network Survey Tool'!G4:G577, "In Network",'Medicaid In Network Survey Tool'!E4:E577,'Sample Size Calculation'!C9,'Medicaid In Network Survey Tool'!L4:L577,"Yes"),0)+IFERROR(COUNTIFS('Medicaid In Network Survey Tool'!D4:D577,"Urban",'Medicaid In Network Survey Tool'!G4:G577, "In Network",'Medicaid In Network Survey Tool'!E4:E577,'Sample Size Calculation'!C10,'Medicaid In Network Survey Tool'!L4:L577,"Yes"),0)+IFERROR(COUNTIFS('Medicaid In Network Survey Tool'!D4:D577,"Urban",'Medicaid In Network Survey Tool'!G4:G577, "In Network",'Medicaid In Network Survey Tool'!E4:E577,'Sample Size Calculation'!C11,'Medicaid In Network Survey Tool'!L4:L577,"Yes"),0)+IFERROR(COUNTIFS('Medicaid In Network Survey Tool'!D4:D577,"Urban",'Medicaid In Network Survey Tool'!G4:G577, "In Network",'Medicaid In Network Survey Tool'!E4:E577,'Sample Size Calculation'!C12,'Medicaid In Network Survey Tool'!L4:L577,"Yes"),0)+IFERROR(COUNTIFS('Medicaid In Network Survey Tool'!D4:D577,"Urban",'Medicaid In Network Survey Tool'!G4:G577, "In Network",'Medicaid In Network Survey Tool'!E4:E577,'Sample Size Calculation'!C13,'Medicaid In Network Survey Tool'!L4:L577,"Yes"),0)+IFERROR(COUNTIFS('Medicaid In Network Survey Tool'!D4:D577,"Urban",'Medicaid In Network Survey Tool'!G4:G577, "In Network",'Medicaid In Network Survey Tool'!E4:E577,'Sample Size Calculation'!C14,'Medicaid In Network Survey Tool'!L4:L577,"Yes"),0)+IFERROR(COUNTIFS('Medicaid In Network Survey Tool'!D4:D577,"Urban",'Medicaid In Network Survey Tool'!G4:G577, "In Network",'Medicaid In Network Survey Tool'!E4:E577,'Sample Size Calculation'!C15,'Medicaid In Network Survey Tool'!L4:L577,"Yes"),0)+IFERROR(COUNTIFS('Medicaid In Network Survey Tool'!D4:D577,"Urban",'Medicaid In Network Survey Tool'!G4:G577, "In Network",'Medicaid In Network Survey Tool'!E4:E577,'Sample Size Calculation'!C16,'Medicaid In Network Survey Tool'!L4:L577,"Yes"),0)</f>
        <v>0</v>
      </c>
      <c r="H30" s="53">
        <f>IFERROR(COUNTIFS('Medicaid In Network Survey Tool'!D4:D577,"State-Owned Non-IMD",'Medicaid In Network Survey Tool'!G4:G577, "In Network",'Medicaid In Network Survey Tool'!E4:E577,'Sample Size Calculation'!C4),0)+IFERROR(COUNTIFS('Medicaid In Network Survey Tool'!D4:D577,"State-Owned Non-IMD",'Medicaid In Network Survey Tool'!G4:G577, "In Network",'Medicaid In Network Survey Tool'!E4:E577,'Sample Size Calculation'!C5),0)+IFERROR(COUNTIFS('Medicaid In Network Survey Tool'!D4:D577,"State-Owned Non-IMD",'Medicaid In Network Survey Tool'!G4:G577, "In Network",'Medicaid In Network Survey Tool'!E4:E577,'Sample Size Calculation'!C6),0)+IFERROR(COUNTIFS('Medicaid In Network Survey Tool'!D4:D577,"State-Owned Non-IMD",'Medicaid In Network Survey Tool'!G4:G577, "In Network",'Medicaid In Network Survey Tool'!E4:E577,'Sample Size Calculation'!C7),0)+IFERROR(COUNTIFS('Medicaid In Network Survey Tool'!D4:D577,"State-Owned Non-IMD",'Medicaid In Network Survey Tool'!G4:G577, "In Network",'Medicaid In Network Survey Tool'!E4:E577,'Sample Size Calculation'!C8),0)+IFERROR(COUNTIFS('Medicaid In Network Survey Tool'!D4:D577,"State-Owned Non-IMD",'Medicaid In Network Survey Tool'!G4:G577, "In Network",'Medicaid In Network Survey Tool'!E4:E577,'Sample Size Calculation'!C9),0)+IFERROR(COUNTIFS('Medicaid In Network Survey Tool'!D4:D577,"State-Owned Non-IMD",'Medicaid In Network Survey Tool'!G4:G577, "In Network",'Medicaid In Network Survey Tool'!E4:E577,'Sample Size Calculation'!C10),0)+IFERROR(COUNTIFS('Medicaid In Network Survey Tool'!D4:D577,"State-Owned Non-IMD",'Medicaid In Network Survey Tool'!G4:G577, "In Network",'Medicaid In Network Survey Tool'!E4:E577,'Sample Size Calculation'!C11),0)+IFERROR(COUNTIFS('Medicaid In Network Survey Tool'!D4:D577,"State-Owned Non-IMD",'Medicaid In Network Survey Tool'!G4:G577, "In Network",'Medicaid In Network Survey Tool'!E4:E577,'Sample Size Calculation'!C12),0)+IFERROR(COUNTIFS('Medicaid In Network Survey Tool'!D4:D577,"State-Owned Non-IMD",'Medicaid In Network Survey Tool'!G4:G577, "In Network",'Medicaid In Network Survey Tool'!E4:E577,'Sample Size Calculation'!C13),0)+IFERROR(COUNTIFS('Medicaid In Network Survey Tool'!D4:D577,"State-Owned Non-IMD",'Medicaid In Network Survey Tool'!G4:G577, "In Network",'Medicaid In Network Survey Tool'!E4:E577,'Sample Size Calculation'!C14),0)+IFERROR(COUNTIFS('Medicaid In Network Survey Tool'!D4:D577,"State-Owned Non-IMD",'Medicaid In Network Survey Tool'!G4:G577, "In Network",'Medicaid In Network Survey Tool'!E4:E577,'Sample Size Calculation'!C15),0)+IFERROR(COUNTIFS('Medicaid In Network Survey Tool'!D4:D577,"State-Owned Non-IMD",'Medicaid In Network Survey Tool'!G4:G577, "In Network",'Medicaid In Network Survey Tool'!E4:E577,'Sample Size Calculation'!C16),0)</f>
        <v>3</v>
      </c>
      <c r="I30" s="54">
        <f>IFERROR(COUNTIFS('Medicaid In Network Survey Tool'!D4:D577,"State-Owned Non-IMD",'Medicaid In Network Survey Tool'!G4:G577, "In Network",'Medicaid In Network Survey Tool'!E4:E577,'Sample Size Calculation'!C4,'Medicaid In Network Survey Tool'!L4:L577,"Yes"),0)+IFERROR(COUNTIFS('Medicaid In Network Survey Tool'!D4:D577,"State-Owned Non-IMD",'Medicaid In Network Survey Tool'!G4:G577, "In Network",'Medicaid In Network Survey Tool'!E4:E577,'Sample Size Calculation'!C5,'Medicaid In Network Survey Tool'!L4:L577,"Yes"),0)+IFERROR(COUNTIFS('Medicaid In Network Survey Tool'!D4:D577,"State-Owned Non-IMD",'Medicaid In Network Survey Tool'!G4:G577, "In Network",'Medicaid In Network Survey Tool'!E4:E577,'Sample Size Calculation'!C6,'Medicaid In Network Survey Tool'!L4:L577,"Yes"),0)+IFERROR(COUNTIFS('Medicaid In Network Survey Tool'!D4:D577,"State-Owned Non-IMD",'Medicaid In Network Survey Tool'!G4:G577, "In Network",'Medicaid In Network Survey Tool'!E4:E577,'Sample Size Calculation'!C7,'Medicaid In Network Survey Tool'!L4:L577,"Yes"),0)+IFERROR(COUNTIFS('Medicaid In Network Survey Tool'!D4:D577,"State-Owned Non-IMD",'Medicaid In Network Survey Tool'!G4:G577, "In Network",'Medicaid In Network Survey Tool'!E4:E577,'Sample Size Calculation'!C8,'Medicaid In Network Survey Tool'!L4:L577,"Yes"),0)+IFERROR(COUNTIFS('Medicaid In Network Survey Tool'!D4:D577,"State-Owned Non-IMD",'Medicaid In Network Survey Tool'!G4:G577, "In Network",'Medicaid In Network Survey Tool'!E4:E577,'Sample Size Calculation'!C9,'Medicaid In Network Survey Tool'!L4:L577,"Yes"),0)+IFERROR(COUNTIFS('Medicaid In Network Survey Tool'!D4:D577,"State-Owned Non-IMD",'Medicaid In Network Survey Tool'!G4:G577, "In Network",'Medicaid In Network Survey Tool'!E4:E577,'Sample Size Calculation'!C10,'Medicaid In Network Survey Tool'!L4:L577,"Yes"),0)+IFERROR(COUNTIFS('Medicaid In Network Survey Tool'!D4:D577,"State-Owned Non-IMD",'Medicaid In Network Survey Tool'!G4:G577, "In Network",'Medicaid In Network Survey Tool'!E4:E577,'Sample Size Calculation'!C11,'Medicaid In Network Survey Tool'!L4:L577,"Yes"),0)+IFERROR(COUNTIFS('Medicaid In Network Survey Tool'!D4:D577,"State-Owned Non-IMD",'Medicaid In Network Survey Tool'!G4:G577, "In Network",'Medicaid In Network Survey Tool'!E4:E577,'Sample Size Calculation'!C12,'Medicaid In Network Survey Tool'!L4:L577,"Yes"),0)+IFERROR(COUNTIFS('Medicaid In Network Survey Tool'!D4:D577,"State-Owned Non-IMD",'Medicaid In Network Survey Tool'!G4:G577, "In Network",'Medicaid In Network Survey Tool'!E4:E577,'Sample Size Calculation'!C13,'Medicaid In Network Survey Tool'!L4:L577,"Yes"),0)+IFERROR(COUNTIFS('Medicaid In Network Survey Tool'!D4:D577,"State-Owned Non-IMD",'Medicaid In Network Survey Tool'!G4:G577, "In Network",'Medicaid In Network Survey Tool'!E4:E577,'Sample Size Calculation'!C14,'Medicaid In Network Survey Tool'!L4:L577,"Yes"),0)+IFERROR(COUNTIFS('Medicaid In Network Survey Tool'!D4:D577,"State-Owned Non-IMD",'Medicaid In Network Survey Tool'!G4:G577, "In Network",'Medicaid In Network Survey Tool'!E4:E577,'Sample Size Calculation'!C15,'Medicaid In Network Survey Tool'!L4:L577,"Yes"),0)+IFERROR(COUNTIFS('Medicaid In Network Survey Tool'!D4:D577,"State-Owned Non-IMD",'Medicaid In Network Survey Tool'!G4:G577, "In Network",'Medicaid In Network Survey Tool'!E4:E577,'Sample Size Calculation'!C16,'Medicaid In Network Survey Tool'!L4:L577,"Yes"),0)</f>
        <v>0</v>
      </c>
      <c r="J30" s="55">
        <f>IFERROR(COUNTIFS('Medicaid In Network Survey Tool'!D4:D577,"Rural",'Medicaid In Network Survey Tool'!I4:I577, "In Network",'Medicaid In Network Survey Tool'!E4:E577,'Sample Size Calculation'!E4),0)+IFERROR(COUNTIFS('Medicaid In Network Survey Tool'!D4:D577,"Rural",'Medicaid In Network Survey Tool'!I4:I577, "In Network",'Medicaid In Network Survey Tool'!E4:E577,'Sample Size Calculation'!E5),0)+IFERROR(COUNTIFS('Medicaid In Network Survey Tool'!D4:D577,"Rural",'Medicaid In Network Survey Tool'!I4:I577, "In Network",'Medicaid In Network Survey Tool'!E4:E577,'Sample Size Calculation'!E6),0)+IFERROR(COUNTIFS('Medicaid In Network Survey Tool'!D4:D577,"Rural",'Medicaid In Network Survey Tool'!I4:I577, "In Network",'Medicaid In Network Survey Tool'!E4:E577,'Sample Size Calculation'!E7),0)+IFERROR(COUNTIFS('Medicaid In Network Survey Tool'!D4:D577,"Rural",'Medicaid In Network Survey Tool'!I4:I577, "In Network",'Medicaid In Network Survey Tool'!E4:E577,'Sample Size Calculation'!E8),0)+IFERROR(COUNTIFS('Medicaid In Network Survey Tool'!D4:D577,"Rural",'Medicaid In Network Survey Tool'!I4:I577, "In Network",'Medicaid In Network Survey Tool'!E4:E577,'Sample Size Calculation'!E9),0)+IFERROR(COUNTIFS('Medicaid In Network Survey Tool'!D4:D577,"Rural",'Medicaid In Network Survey Tool'!I4:I577, "In Network",'Medicaid In Network Survey Tool'!E4:E577,'Sample Size Calculation'!E10),0)+IFERROR(COUNTIFS('Medicaid In Network Survey Tool'!D4:D577,"Rural",'Medicaid In Network Survey Tool'!I4:I577, "In Network",'Medicaid In Network Survey Tool'!E4:E577,'Sample Size Calculation'!E11),0)+IFERROR(COUNTIFS('Medicaid In Network Survey Tool'!D4:D577,"Rural",'Medicaid In Network Survey Tool'!I4:I577, "In Network",'Medicaid In Network Survey Tool'!E4:E577,'Sample Size Calculation'!E12),0)+IFERROR(COUNTIFS('Medicaid In Network Survey Tool'!D4:D577,"Rural",'Medicaid In Network Survey Tool'!I4:I577, "In Network",'Medicaid In Network Survey Tool'!E4:E577,'Sample Size Calculation'!E13),0)+IFERROR(COUNTIFS('Medicaid In Network Survey Tool'!D4:D577,"Rural",'Medicaid In Network Survey Tool'!I4:I577, "In Network",'Medicaid In Network Survey Tool'!E4:E577,'Sample Size Calculation'!E14),0)+IFERROR(COUNTIFS('Medicaid In Network Survey Tool'!D4:D577,"Rural",'Medicaid In Network Survey Tool'!I4:I577, "In Network",'Medicaid In Network Survey Tool'!E4:E577,'Sample Size Calculation'!E15),0)+IFERROR(COUNTIFS('Medicaid In Network Survey Tool'!D4:D577,"Rural",'Medicaid In Network Survey Tool'!I4:I577, "In Network",'Medicaid In Network Survey Tool'!E4:E577,'Sample Size Calculation'!E16),0)</f>
        <v>166</v>
      </c>
      <c r="K30" s="53">
        <f>IFERROR(COUNTIFS('Medicaid In Network Survey Tool'!D4:D577,"Rural",'Medicaid In Network Survey Tool'!I4:I577, "In Network",'Medicaid In Network Survey Tool'!E4:E577,'Sample Size Calculation'!E4,'Medicaid In Network Survey Tool'!L4:L577,"Yes"),0)+IFERROR(COUNTIFS('Medicaid In Network Survey Tool'!D4:D577,"Rural",'Medicaid In Network Survey Tool'!I4:I577, "In Network",'Medicaid In Network Survey Tool'!E4:E577,'Sample Size Calculation'!E5,'Medicaid In Network Survey Tool'!L4:L577,"Yes"),0)+IFERROR(COUNTIFS('Medicaid In Network Survey Tool'!D4:D577,"Rural",'Medicaid In Network Survey Tool'!I4:I577, "In Network",'Medicaid In Network Survey Tool'!E4:E577,'Sample Size Calculation'!E6,'Medicaid In Network Survey Tool'!L4:L577,"Yes"),0)+IFERROR(COUNTIFS('Medicaid In Network Survey Tool'!D4:D577,"Rural",'Medicaid In Network Survey Tool'!I4:I577, "In Network",'Medicaid In Network Survey Tool'!E4:E577,'Sample Size Calculation'!E7,'Medicaid In Network Survey Tool'!L4:L577,"Yes"),0)+IFERROR(COUNTIFS('Medicaid In Network Survey Tool'!D4:D577,"Rural",'Medicaid In Network Survey Tool'!I4:I577, "In Network",'Medicaid In Network Survey Tool'!E4:E577,'Sample Size Calculation'!E8,'Medicaid In Network Survey Tool'!L4:L577,"Yes"),0)+IFERROR(COUNTIFS('Medicaid In Network Survey Tool'!D4:D577,"Rural",'Medicaid In Network Survey Tool'!I4:I577, "In Network",'Medicaid In Network Survey Tool'!E4:E577,'Sample Size Calculation'!E9,'Medicaid In Network Survey Tool'!L4:L577,"Yes"),0)+IFERROR(COUNTIFS('Medicaid In Network Survey Tool'!D4:D577,"Rural",'Medicaid In Network Survey Tool'!I4:I577, "In Network",'Medicaid In Network Survey Tool'!E4:E577,'Sample Size Calculation'!E10,'Medicaid In Network Survey Tool'!L4:L577,"Yes"),0)+IFERROR(COUNTIFS('Medicaid In Network Survey Tool'!D4:D577,"Rural",'Medicaid In Network Survey Tool'!I4:I577, "In Network",'Medicaid In Network Survey Tool'!E4:E577,'Sample Size Calculation'!E11,'Medicaid In Network Survey Tool'!L4:L577,"Yes"),0)+IFERROR(COUNTIFS('Medicaid In Network Survey Tool'!D4:D577,"Rural",'Medicaid In Network Survey Tool'!I4:I577, "In Network",'Medicaid In Network Survey Tool'!E4:E577,'Sample Size Calculation'!E12,'Medicaid In Network Survey Tool'!L4:L577,"Yes"),0)+IFERROR(COUNTIFS('Medicaid In Network Survey Tool'!D4:D577,"Rural",'Medicaid In Network Survey Tool'!I4:I577, "In Network",'Medicaid In Network Survey Tool'!E4:E577,'Sample Size Calculation'!E13,'Medicaid In Network Survey Tool'!L4:L577,"Yes"),0)+IFERROR(COUNTIFS('Medicaid In Network Survey Tool'!D4:D577,"Rural",'Medicaid In Network Survey Tool'!I4:I577, "In Network",'Medicaid In Network Survey Tool'!E4:E577,'Sample Size Calculation'!E14,'Medicaid In Network Survey Tool'!L4:L577,"Yes"),0)+IFERROR(COUNTIFS('Medicaid In Network Survey Tool'!D4:D577,"Rural",'Medicaid In Network Survey Tool'!I4:I577, "In Network",'Medicaid In Network Survey Tool'!E4:E577,'Sample Size Calculation'!E15,'Medicaid In Network Survey Tool'!L4:L577,"Yes"),0)+IFERROR(COUNTIFS('Medicaid In Network Survey Tool'!D4:D577,"Rural",'Medicaid In Network Survey Tool'!I4:I577, "In Network",'Medicaid In Network Survey Tool'!E4:E577,'Sample Size Calculation'!E16,'Medicaid In Network Survey Tool'!L4:L577,"Yes"),0)</f>
        <v>0</v>
      </c>
      <c r="L30" s="53">
        <f>IFERROR(COUNTIFS('Medicaid In Network Survey Tool'!D4:D577,"Children's",'Medicaid In Network Survey Tool'!I4:I577, "In Network",'Medicaid In Network Survey Tool'!E4:E577,'Sample Size Calculation'!E4),0)+IFERROR(COUNTIFS('Medicaid In Network Survey Tool'!D4:D577,"Children's",'Medicaid In Network Survey Tool'!I4:I577, "In Network",'Medicaid In Network Survey Tool'!E4:E577,'Sample Size Calculation'!E5),0)+IFERROR(COUNTIFS('Medicaid In Network Survey Tool'!D4:D577,"Children's",'Medicaid In Network Survey Tool'!I4:I577, "In Network",'Medicaid In Network Survey Tool'!E4:E577,'Sample Size Calculation'!E6),0)+IFERROR(COUNTIFS('Medicaid In Network Survey Tool'!D4:D577,"Children's",'Medicaid In Network Survey Tool'!I4:I577, "In Network",'Medicaid In Network Survey Tool'!E4:E577,'Sample Size Calculation'!E7),0)+IFERROR(COUNTIFS('Medicaid In Network Survey Tool'!D4:D577,"Children's",'Medicaid In Network Survey Tool'!I4:I577, "In Network",'Medicaid In Network Survey Tool'!E4:E577,'Sample Size Calculation'!E8),0)+IFERROR(COUNTIFS('Medicaid In Network Survey Tool'!D4:D577,"Children's",'Medicaid In Network Survey Tool'!I4:I577, "In Network",'Medicaid In Network Survey Tool'!E4:E577,'Sample Size Calculation'!E9),0)+IFERROR(COUNTIFS('Medicaid In Network Survey Tool'!D4:D577,"Children's",'Medicaid In Network Survey Tool'!I4:I577, "In Network",'Medicaid In Network Survey Tool'!E4:E577,'Sample Size Calculation'!E10),0)+IFERROR(COUNTIFS('Medicaid In Network Survey Tool'!D4:D577,"Children's",'Medicaid In Network Survey Tool'!I4:I577, "In Network",'Medicaid In Network Survey Tool'!E4:E577,'Sample Size Calculation'!E11),0)+IFERROR(COUNTIFS('Medicaid In Network Survey Tool'!D4:D577,"Children's",'Medicaid In Network Survey Tool'!I4:I577, "In Network",'Medicaid In Network Survey Tool'!E4:E577,'Sample Size Calculation'!E12),0)+IFERROR(COUNTIFS('Medicaid In Network Survey Tool'!D4:D577,"Children's",'Medicaid In Network Survey Tool'!I4:I577, "In Network",'Medicaid In Network Survey Tool'!E4:E577,'Sample Size Calculation'!E13),0)+IFERROR(COUNTIFS('Medicaid In Network Survey Tool'!D4:D577,"Children's",'Medicaid In Network Survey Tool'!I4:I577, "In Network",'Medicaid In Network Survey Tool'!E4:E577,'Sample Size Calculation'!E14),0)+IFERROR(COUNTIFS('Medicaid In Network Survey Tool'!D4:D577,"Children's",'Medicaid In Network Survey Tool'!I4:I577, "In Network",'Medicaid In Network Survey Tool'!E4:E577,'Sample Size Calculation'!E15),0)+IFERROR(COUNTIFS('Medicaid In Network Survey Tool'!D4:D577,"Children's",'Medicaid In Network Survey Tool'!I4:I577, "In Network",'Medicaid In Network Survey Tool'!E4:E577,'Sample Size Calculation'!E16),0)</f>
        <v>13</v>
      </c>
      <c r="M30" s="53">
        <f>IFERROR(COUNTIFS('Medicaid In Network Survey Tool'!D4:D577,"Children's",'Medicaid In Network Survey Tool'!I4:I577, "In Network",'Medicaid In Network Survey Tool'!E4:E577,'Sample Size Calculation'!E4,'Medicaid In Network Survey Tool'!L4:L577,"Yes"),0)+IFERROR(COUNTIFS('Medicaid In Network Survey Tool'!D4:D577,"Children's",'Medicaid In Network Survey Tool'!I4:I577, "In Network",'Medicaid In Network Survey Tool'!E4:E577,'Sample Size Calculation'!E5,'Medicaid In Network Survey Tool'!L4:L577,"Yes"),0)+IFERROR(COUNTIFS('Medicaid In Network Survey Tool'!D4:D577,"Children's",'Medicaid In Network Survey Tool'!I4:I577, "In Network",'Medicaid In Network Survey Tool'!E4:E577,'Sample Size Calculation'!E6,'Medicaid In Network Survey Tool'!L4:L577,"Yes"),0)+IFERROR(COUNTIFS('Medicaid In Network Survey Tool'!D4:D577,"Children's",'Medicaid In Network Survey Tool'!I4:I577, "In Network",'Medicaid In Network Survey Tool'!E4:E577,'Sample Size Calculation'!E7,'Medicaid In Network Survey Tool'!L4:L577,"Yes"),0)+IFERROR(COUNTIFS('Medicaid In Network Survey Tool'!D4:D577,"Children's",'Medicaid In Network Survey Tool'!I4:I577, "In Network",'Medicaid In Network Survey Tool'!E4:E577,'Sample Size Calculation'!E8,'Medicaid In Network Survey Tool'!L4:L577,"Yes"),0)+IFERROR(COUNTIFS('Medicaid In Network Survey Tool'!D4:D577,"Children's",'Medicaid In Network Survey Tool'!I4:I577, "In Network",'Medicaid In Network Survey Tool'!E4:E577,'Sample Size Calculation'!E9,'Medicaid In Network Survey Tool'!L4:L577,"Yes"),0)+IFERROR(COUNTIFS('Medicaid In Network Survey Tool'!D4:D577,"Children's",'Medicaid In Network Survey Tool'!I4:I577, "In Network",'Medicaid In Network Survey Tool'!E4:E577,'Sample Size Calculation'!E10,'Medicaid In Network Survey Tool'!L4:L577,"Yes"),0)+IFERROR(COUNTIFS('Medicaid In Network Survey Tool'!D4:D577,"Children's",'Medicaid In Network Survey Tool'!I4:I577, "In Network",'Medicaid In Network Survey Tool'!E4:E577,'Sample Size Calculation'!E11,'Medicaid In Network Survey Tool'!L4:L577,"Yes"),0)+IFERROR(COUNTIFS('Medicaid In Network Survey Tool'!D4:D577,"Children's",'Medicaid In Network Survey Tool'!I4:I577, "In Network",'Medicaid In Network Survey Tool'!E4:E577,'Sample Size Calculation'!E12,'Medicaid In Network Survey Tool'!L4:L577,"Yes"),0)+IFERROR(COUNTIFS('Medicaid In Network Survey Tool'!D4:D577,"Children's",'Medicaid In Network Survey Tool'!I4:I577, "In Network",'Medicaid In Network Survey Tool'!E4:E577,'Sample Size Calculation'!E13,'Medicaid In Network Survey Tool'!L4:L577,"Yes"),0)+IFERROR(COUNTIFS('Medicaid In Network Survey Tool'!D4:D577,"Children's",'Medicaid In Network Survey Tool'!I4:I577, "In Network",'Medicaid In Network Survey Tool'!E4:E577,'Sample Size Calculation'!E14,'Medicaid In Network Survey Tool'!L4:L577,"Yes"),0)+IFERROR(COUNTIFS('Medicaid In Network Survey Tool'!D4:D577,"Children's",'Medicaid In Network Survey Tool'!I4:I577, "In Network",'Medicaid In Network Survey Tool'!E4:E577,'Sample Size Calculation'!E15,'Medicaid In Network Survey Tool'!L4:L577,"Yes"),0)+IFERROR(COUNTIFS('Medicaid In Network Survey Tool'!D4:D577,"Children's",'Medicaid In Network Survey Tool'!I4:I577, "In Network",'Medicaid In Network Survey Tool'!E4:E577,'Sample Size Calculation'!E16,'Medicaid In Network Survey Tool'!L4:L577,"Yes"),0)</f>
        <v>0</v>
      </c>
      <c r="N30" s="53">
        <f>IFERROR(COUNTIFS('Medicaid In Network Survey Tool'!D4:D577,"Urban",'Medicaid In Network Survey Tool'!I4:I577, "In Network",'Medicaid In Network Survey Tool'!E4:E577,'Sample Size Calculation'!E4),0)+IFERROR(COUNTIFS('Medicaid In Network Survey Tool'!D4:D577,"Urban",'Medicaid In Network Survey Tool'!I4:I577, "In Network",'Medicaid In Network Survey Tool'!E4:E577,'Sample Size Calculation'!E5),0)+IFERROR(COUNTIFS('Medicaid In Network Survey Tool'!D4:D577,"Urban",'Medicaid In Network Survey Tool'!I4:I577, "In Network",'Medicaid In Network Survey Tool'!E4:E577,'Sample Size Calculation'!E6),0)+IFERROR(COUNTIFS('Medicaid In Network Survey Tool'!D4:D577,"Urban",'Medicaid In Network Survey Tool'!I4:I577, "In Network",'Medicaid In Network Survey Tool'!E4:E577,'Sample Size Calculation'!E7),0)+IFERROR(COUNTIFS('Medicaid In Network Survey Tool'!D4:D577,"Urban",'Medicaid In Network Survey Tool'!I4:I577, "In Network",'Medicaid In Network Survey Tool'!E4:E577,'Sample Size Calculation'!E8),0)+IFERROR(COUNTIFS('Medicaid In Network Survey Tool'!D4:D577,"Urban",'Medicaid In Network Survey Tool'!I4:I577, "In Network",'Medicaid In Network Survey Tool'!E4:E577,'Sample Size Calculation'!E9),0)+IFERROR(COUNTIFS('Medicaid In Network Survey Tool'!D4:D577,"Urban",'Medicaid In Network Survey Tool'!I4:I577, "In Network",'Medicaid In Network Survey Tool'!E4:E577,'Sample Size Calculation'!E10),0)+IFERROR(COUNTIFS('Medicaid In Network Survey Tool'!D4:D577,"Urban",'Medicaid In Network Survey Tool'!I4:I577, "In Network",'Medicaid In Network Survey Tool'!E4:E577,'Sample Size Calculation'!E11),0)+IFERROR(COUNTIFS('Medicaid In Network Survey Tool'!D4:D577,"Urban",'Medicaid In Network Survey Tool'!I4:I577, "In Network",'Medicaid In Network Survey Tool'!E4:E577,'Sample Size Calculation'!E12),0)+IFERROR(COUNTIFS('Medicaid In Network Survey Tool'!D4:D577,"Urban",'Medicaid In Network Survey Tool'!I4:I577, "In Network",'Medicaid In Network Survey Tool'!E4:E577,'Sample Size Calculation'!E13),0)+IFERROR(COUNTIFS('Medicaid In Network Survey Tool'!D4:D577,"Urban",'Medicaid In Network Survey Tool'!I4:I577, "In Network",'Medicaid In Network Survey Tool'!E4:E577,'Sample Size Calculation'!E14),0)+IFERROR(COUNTIFS('Medicaid In Network Survey Tool'!D4:D577,"Urban",'Medicaid In Network Survey Tool'!I4:I577, "In Network",'Medicaid In Network Survey Tool'!E4:E577,'Sample Size Calculation'!E15),0)+IFERROR(COUNTIFS('Medicaid In Network Survey Tool'!D4:D577,"Urban",'Medicaid In Network Survey Tool'!I4:I577, "In Network",'Medicaid In Network Survey Tool'!E4:E577,'Sample Size Calculation'!E16),0)</f>
        <v>347</v>
      </c>
      <c r="O30" s="53">
        <f>IFERROR(COUNTIFS('Medicaid In Network Survey Tool'!D4:D577,"Urban",'Medicaid In Network Survey Tool'!I4:I577, "In Network",'Medicaid In Network Survey Tool'!E4:E577,'Sample Size Calculation'!E4,'Medicaid In Network Survey Tool'!L4:L577,"Yes"),0)+IFERROR(COUNTIFS('Medicaid In Network Survey Tool'!D4:D577,"Urban",'Medicaid In Network Survey Tool'!I4:I577, "In Network",'Medicaid In Network Survey Tool'!E4:E577,'Sample Size Calculation'!E5,'Medicaid In Network Survey Tool'!L4:L577,"Yes"),0)+IFERROR(COUNTIFS('Medicaid In Network Survey Tool'!D4:D577,"Urban",'Medicaid In Network Survey Tool'!I4:I577, "In Network",'Medicaid In Network Survey Tool'!E4:E577,'Sample Size Calculation'!E6,'Medicaid In Network Survey Tool'!L4:L577,"Yes"),0)+IFERROR(COUNTIFS('Medicaid In Network Survey Tool'!D4:D577,"Urban",'Medicaid In Network Survey Tool'!I4:I577, "In Network",'Medicaid In Network Survey Tool'!E4:E577,'Sample Size Calculation'!E7,'Medicaid In Network Survey Tool'!L4:L577,"Yes"),0)+IFERROR(COUNTIFS('Medicaid In Network Survey Tool'!D4:D577,"Urban",'Medicaid In Network Survey Tool'!I4:I577, "In Network",'Medicaid In Network Survey Tool'!E4:E577,'Sample Size Calculation'!E8,'Medicaid In Network Survey Tool'!L4:L577,"Yes"),0)+IFERROR(COUNTIFS('Medicaid In Network Survey Tool'!D4:D577,"Urban",'Medicaid In Network Survey Tool'!I4:I577, "In Network",'Medicaid In Network Survey Tool'!E4:E577,'Sample Size Calculation'!E9,'Medicaid In Network Survey Tool'!L4:L577,"Yes"),0)+IFERROR(COUNTIFS('Medicaid In Network Survey Tool'!D4:D577,"Urban",'Medicaid In Network Survey Tool'!I4:I577, "In Network",'Medicaid In Network Survey Tool'!E4:E577,'Sample Size Calculation'!E10,'Medicaid In Network Survey Tool'!L4:L577,"Yes"),0)+IFERROR(COUNTIFS('Medicaid In Network Survey Tool'!D4:D577,"Urban",'Medicaid In Network Survey Tool'!I4:I577, "In Network",'Medicaid In Network Survey Tool'!E4:E577,'Sample Size Calculation'!E11,'Medicaid In Network Survey Tool'!L4:L577,"Yes"),0)+IFERROR(COUNTIFS('Medicaid In Network Survey Tool'!D4:D577,"Urban",'Medicaid In Network Survey Tool'!I4:I577, "In Network",'Medicaid In Network Survey Tool'!E4:E577,'Sample Size Calculation'!E12,'Medicaid In Network Survey Tool'!L4:L577,"Yes"),0)+IFERROR(COUNTIFS('Medicaid In Network Survey Tool'!D4:D577,"Urban",'Medicaid In Network Survey Tool'!I4:I577, "In Network",'Medicaid In Network Survey Tool'!E4:E577,'Sample Size Calculation'!E13,'Medicaid In Network Survey Tool'!L4:L577,"Yes"),0)+IFERROR(COUNTIFS('Medicaid In Network Survey Tool'!D4:D577,"Urban",'Medicaid In Network Survey Tool'!I4:I577, "In Network",'Medicaid In Network Survey Tool'!E4:E577,'Sample Size Calculation'!E14,'Medicaid In Network Survey Tool'!L4:L577,"Yes"),0)+IFERROR(COUNTIFS('Medicaid In Network Survey Tool'!D4:D577,"Urban",'Medicaid In Network Survey Tool'!I4:I577, "In Network",'Medicaid In Network Survey Tool'!E4:E577,'Sample Size Calculation'!E15,'Medicaid In Network Survey Tool'!L4:L577,"Yes"),0)+IFERROR(COUNTIFS('Medicaid In Network Survey Tool'!D4:D577,"Urban",'Medicaid In Network Survey Tool'!I4:I577, "In Network",'Medicaid In Network Survey Tool'!E4:E577,'Sample Size Calculation'!E16,'Medicaid In Network Survey Tool'!L4:L577,"Yes"),0)</f>
        <v>0</v>
      </c>
      <c r="P30" s="53">
        <f>IFERROR(COUNTIFS('Medicaid In Network Survey Tool'!D4:D577,"State-Owned Non-IMD",'Medicaid In Network Survey Tool'!I4:I577, "In Network",'Medicaid In Network Survey Tool'!E4:E577,'Sample Size Calculation'!E4),0)+IFERROR(COUNTIFS('Medicaid In Network Survey Tool'!D4:D577,"State-Owned Non-IMD",'Medicaid In Network Survey Tool'!I4:I577, "In Network",'Medicaid In Network Survey Tool'!E4:E577,'Sample Size Calculation'!E5),0)+IFERROR(COUNTIFS('Medicaid In Network Survey Tool'!D4:D577,"State-Owned Non-IMD",'Medicaid In Network Survey Tool'!I4:I577, "In Network",'Medicaid In Network Survey Tool'!E4:E577,'Sample Size Calculation'!E6),0)+IFERROR(COUNTIFS('Medicaid In Network Survey Tool'!D4:D577,"State-Owned Non-IMD",'Medicaid In Network Survey Tool'!I4:I577, "In Network",'Medicaid In Network Survey Tool'!E4:E577,'Sample Size Calculation'!E7),0)+IFERROR(COUNTIFS('Medicaid In Network Survey Tool'!D4:D577,"State-Owned Non-IMD",'Medicaid In Network Survey Tool'!I4:I577, "In Network",'Medicaid In Network Survey Tool'!E4:E577,'Sample Size Calculation'!E8),0)+IFERROR(COUNTIFS('Medicaid In Network Survey Tool'!D4:D577,"State-Owned Non-IMD",'Medicaid In Network Survey Tool'!I4:I577, "In Network",'Medicaid In Network Survey Tool'!E4:E577,'Sample Size Calculation'!E9),0)+IFERROR(COUNTIFS('Medicaid In Network Survey Tool'!D4:D577,"State-Owned Non-IMD",'Medicaid In Network Survey Tool'!I4:I577, "In Network",'Medicaid In Network Survey Tool'!E4:E577,'Sample Size Calculation'!E10),0)+IFERROR(COUNTIFS('Medicaid In Network Survey Tool'!D4:D577,"State-Owned Non-IMD",'Medicaid In Network Survey Tool'!I4:I577, "In Network",'Medicaid In Network Survey Tool'!E4:E577,'Sample Size Calculation'!E11),0)+IFERROR(COUNTIFS('Medicaid In Network Survey Tool'!D4:D577,"State-Owned Non-IMD",'Medicaid In Network Survey Tool'!I4:I577, "In Network",'Medicaid In Network Survey Tool'!E4:E577,'Sample Size Calculation'!E12),0)+IFERROR(COUNTIFS('Medicaid In Network Survey Tool'!D4:D577,"State-Owned Non-IMD",'Medicaid In Network Survey Tool'!I4:I577, "In Network",'Medicaid In Network Survey Tool'!E4:E577,'Sample Size Calculation'!E13),0)+IFERROR(COUNTIFS('Medicaid In Network Survey Tool'!D4:D577,"State-Owned Non-IMD",'Medicaid In Network Survey Tool'!I4:I577, "In Network",'Medicaid In Network Survey Tool'!E4:E577,'Sample Size Calculation'!E14),0)+IFERROR(COUNTIFS('Medicaid In Network Survey Tool'!D4:D577,"State-Owned Non-IMD",'Medicaid In Network Survey Tool'!I4:I577, "In Network",'Medicaid In Network Survey Tool'!E4:E577,'Sample Size Calculation'!E15),0)+IFERROR(COUNTIFS('Medicaid In Network Survey Tool'!D4:D577,"State-Owned Non-IMD",'Medicaid In Network Survey Tool'!I4:I577, "In Network",'Medicaid In Network Survey Tool'!E4:E577,'Sample Size Calculation'!E16),0)</f>
        <v>3</v>
      </c>
      <c r="Q30" s="54">
        <f>IFERROR(COUNTIFS('Medicaid In Network Survey Tool'!D4:D577,"State-Owned Non-IMD",'Medicaid In Network Survey Tool'!I4:I577, "In Network",'Medicaid In Network Survey Tool'!E4:E577,'Sample Size Calculation'!E4,'Medicaid In Network Survey Tool'!L4:L577,"Yes"),0)+IFERROR(COUNTIFS('Medicaid In Network Survey Tool'!D4:D577,"State-Owned Non-IMD",'Medicaid In Network Survey Tool'!I4:I577, "In Network",'Medicaid In Network Survey Tool'!E4:E577,'Sample Size Calculation'!E5,'Medicaid In Network Survey Tool'!L4:L577,"Yes"),0)+IFERROR(COUNTIFS('Medicaid In Network Survey Tool'!D4:D577,"State-Owned Non-IMD",'Medicaid In Network Survey Tool'!I4:I577, "In Network",'Medicaid In Network Survey Tool'!E4:E577,'Sample Size Calculation'!E6,'Medicaid In Network Survey Tool'!L4:L577,"Yes"),0)+IFERROR(COUNTIFS('Medicaid In Network Survey Tool'!D4:D577,"State-Owned Non-IMD",'Medicaid In Network Survey Tool'!I4:I577, "In Network",'Medicaid In Network Survey Tool'!E4:E577,'Sample Size Calculation'!E7,'Medicaid In Network Survey Tool'!L4:L577,"Yes"),0)+IFERROR(COUNTIFS('Medicaid In Network Survey Tool'!D4:D577,"State-Owned Non-IMD",'Medicaid In Network Survey Tool'!I4:I577, "In Network",'Medicaid In Network Survey Tool'!E4:E577,'Sample Size Calculation'!E8,'Medicaid In Network Survey Tool'!L4:L577,"Yes"),0)+IFERROR(COUNTIFS('Medicaid In Network Survey Tool'!D4:D577,"State-Owned Non-IMD",'Medicaid In Network Survey Tool'!I4:I577, "In Network",'Medicaid In Network Survey Tool'!E4:E577,'Sample Size Calculation'!E9,'Medicaid In Network Survey Tool'!L4:L577,"Yes"),0)+IFERROR(COUNTIFS('Medicaid In Network Survey Tool'!D4:D577,"State-Owned Non-IMD",'Medicaid In Network Survey Tool'!I4:I577, "In Network",'Medicaid In Network Survey Tool'!E4:E577,'Sample Size Calculation'!E10,'Medicaid In Network Survey Tool'!L4:L577,"Yes"),0)+IFERROR(COUNTIFS('Medicaid In Network Survey Tool'!D4:D577,"State-Owned Non-IMD",'Medicaid In Network Survey Tool'!I4:I577, "In Network",'Medicaid In Network Survey Tool'!E4:E577,'Sample Size Calculation'!E11,'Medicaid In Network Survey Tool'!L4:L577,"Yes"),0)+IFERROR(COUNTIFS('Medicaid In Network Survey Tool'!D4:D577,"State-Owned Non-IMD",'Medicaid In Network Survey Tool'!I4:I577, "In Network",'Medicaid In Network Survey Tool'!E4:E577,'Sample Size Calculation'!E12,'Medicaid In Network Survey Tool'!L4:L577,"Yes"),0)+IFERROR(COUNTIFS('Medicaid In Network Survey Tool'!D4:D577,"State-Owned Non-IMD",'Medicaid In Network Survey Tool'!I4:I577, "In Network",'Medicaid In Network Survey Tool'!E4:E577,'Sample Size Calculation'!E13,'Medicaid In Network Survey Tool'!L4:L577,"Yes"),0)+IFERROR(COUNTIFS('Medicaid In Network Survey Tool'!D4:D577,"State-Owned Non-IMD",'Medicaid In Network Survey Tool'!I4:I577, "In Network",'Medicaid In Network Survey Tool'!E4:E577,'Sample Size Calculation'!E14,'Medicaid In Network Survey Tool'!L4:L577,"Yes"),0)+IFERROR(COUNTIFS('Medicaid In Network Survey Tool'!D4:D577,"State-Owned Non-IMD",'Medicaid In Network Survey Tool'!I4:I577, "In Network",'Medicaid In Network Survey Tool'!E4:E577,'Sample Size Calculation'!E15,'Medicaid In Network Survey Tool'!L4:L577,"Yes"),0)+IFERROR(COUNTIFS('Medicaid In Network Survey Tool'!D4:D577,"State-Owned Non-IMD",'Medicaid In Network Survey Tool'!I4:I577, "In Network",'Medicaid In Network Survey Tool'!E4:E577,'Sample Size Calculation'!E16,'Medicaid In Network Survey Tool'!L4:L577,"Yes"),0)</f>
        <v>0</v>
      </c>
      <c r="R30" s="55">
        <f>IFERROR(COUNTIFS('Medicaid In Network Survey Tool'!D4:D577,"Rural",'Medicaid In Network Survey Tool'!K4:K577, "In Network",'Medicaid In Network Survey Tool'!E4:E577,'Sample Size Calculation'!G4),0)+IFERROR(COUNTIFS('Medicaid In Network Survey Tool'!D4:D577,"Rural",'Medicaid In Network Survey Tool'!K4:K577, "In Network",'Medicaid In Network Survey Tool'!E4:E577,'Sample Size Calculation'!G5),0)+IFERROR(COUNTIFS('Medicaid In Network Survey Tool'!D4:D577,"Rural",'Medicaid In Network Survey Tool'!K4:K577, "In Network",'Medicaid In Network Survey Tool'!E4:E577,'Sample Size Calculation'!G6),0)+IFERROR(COUNTIFS('Medicaid In Network Survey Tool'!D4:D577,"Rural",'Medicaid In Network Survey Tool'!K4:K577, "In Network",'Medicaid In Network Survey Tool'!E4:E577,'Sample Size Calculation'!G7),0)+IFERROR(COUNTIFS('Medicaid In Network Survey Tool'!D4:D577,"Rural",'Medicaid In Network Survey Tool'!K4:K577, "In Network",'Medicaid In Network Survey Tool'!E4:E577,'Sample Size Calculation'!G8),0)+IFERROR(COUNTIFS('Medicaid In Network Survey Tool'!D4:D577,"Rural",'Medicaid In Network Survey Tool'!K4:K577, "In Network",'Medicaid In Network Survey Tool'!E4:E577,'Sample Size Calculation'!G9),0)+IFERROR(COUNTIFS('Medicaid In Network Survey Tool'!D4:D577,"Rural",'Medicaid In Network Survey Tool'!K4:K577, "In Network",'Medicaid In Network Survey Tool'!E4:E577,'Sample Size Calculation'!G10),0)+IFERROR(COUNTIFS('Medicaid In Network Survey Tool'!D4:D577,"Rural",'Medicaid In Network Survey Tool'!K4:K577, "In Network",'Medicaid In Network Survey Tool'!E4:E577,'Sample Size Calculation'!G11),0)+IFERROR(COUNTIFS('Medicaid In Network Survey Tool'!D4:D577,"Rural",'Medicaid In Network Survey Tool'!K4:K577, "In Network",'Medicaid In Network Survey Tool'!E4:E577,'Sample Size Calculation'!G12),0)+IFERROR(COUNTIFS('Medicaid In Network Survey Tool'!D4:D577,"Rural",'Medicaid In Network Survey Tool'!K4:K577, "In Network",'Medicaid In Network Survey Tool'!E4:E577,'Sample Size Calculation'!G13),0)+IFERROR(COUNTIFS('Medicaid In Network Survey Tool'!D4:D577,"Rural",'Medicaid In Network Survey Tool'!K4:K577, "In Network",'Medicaid In Network Survey Tool'!E4:E577,'Sample Size Calculation'!G14),0)+IFERROR(COUNTIFS('Medicaid In Network Survey Tool'!D4:D577,"Rural",'Medicaid In Network Survey Tool'!K4:K577, "In Network",'Medicaid In Network Survey Tool'!E4:E577,'Sample Size Calculation'!G15),0)+IFERROR(COUNTIFS('Medicaid In Network Survey Tool'!D4:D577,"Rural",'Medicaid In Network Survey Tool'!K4:K577, "In Network",'Medicaid In Network Survey Tool'!E4:E577,'Sample Size Calculation'!G16),0)</f>
        <v>166</v>
      </c>
      <c r="S30" s="53">
        <f>IFERROR(COUNTIFS('Medicaid In Network Survey Tool'!D4:D577,"Rural",'Medicaid In Network Survey Tool'!K4:K577, "In Network",'Medicaid In Network Survey Tool'!E4:E577,'Sample Size Calculation'!G4,'Medicaid In Network Survey Tool'!L4:L577,"Yes"),0)+IFERROR(COUNTIFS('Medicaid In Network Survey Tool'!D4:D577,"Rural",'Medicaid In Network Survey Tool'!K4:K577, "In Network",'Medicaid In Network Survey Tool'!E4:E577,'Sample Size Calculation'!G5,'Medicaid In Network Survey Tool'!L4:L577,"Yes"),0)+IFERROR(COUNTIFS('Medicaid In Network Survey Tool'!D4:D577,"Rural",'Medicaid In Network Survey Tool'!K4:K577, "In Network",'Medicaid In Network Survey Tool'!E4:E577,'Sample Size Calculation'!G6,'Medicaid In Network Survey Tool'!L4:L577,"Yes"),0)+IFERROR(COUNTIFS('Medicaid In Network Survey Tool'!D4:D577,"Rural",'Medicaid In Network Survey Tool'!K4:K577, "In Network",'Medicaid In Network Survey Tool'!E4:E577,'Sample Size Calculation'!G7,'Medicaid In Network Survey Tool'!L4:L577,"Yes"),0)+IFERROR(COUNTIFS('Medicaid In Network Survey Tool'!D4:D577,"Rural",'Medicaid In Network Survey Tool'!K4:K577, "In Network",'Medicaid In Network Survey Tool'!E4:E577,'Sample Size Calculation'!G8,'Medicaid In Network Survey Tool'!L4:L577,"Yes"),0)+IFERROR(COUNTIFS('Medicaid In Network Survey Tool'!D4:D577,"Rural",'Medicaid In Network Survey Tool'!K4:K577, "In Network",'Medicaid In Network Survey Tool'!E4:E577,'Sample Size Calculation'!G9,'Medicaid In Network Survey Tool'!L4:L577,"Yes"),0)+IFERROR(COUNTIFS('Medicaid In Network Survey Tool'!D4:D577,"Rural",'Medicaid In Network Survey Tool'!K4:K577, "In Network",'Medicaid In Network Survey Tool'!E4:E577,'Sample Size Calculation'!G10,'Medicaid In Network Survey Tool'!L4:L577,"Yes"),0)+IFERROR(COUNTIFS('Medicaid In Network Survey Tool'!D4:D577,"Rural",'Medicaid In Network Survey Tool'!K4:K577, "In Network",'Medicaid In Network Survey Tool'!E4:E577,'Sample Size Calculation'!G11,'Medicaid In Network Survey Tool'!L4:L577,"Yes"),0)+IFERROR(COUNTIFS('Medicaid In Network Survey Tool'!D4:D577,"Rural",'Medicaid In Network Survey Tool'!K4:K577, "In Network",'Medicaid In Network Survey Tool'!E4:E577,'Sample Size Calculation'!G12,'Medicaid In Network Survey Tool'!L4:L577,"Yes"),0)+IFERROR(COUNTIFS('Medicaid In Network Survey Tool'!D4:D577,"Rural",'Medicaid In Network Survey Tool'!K4:K577, "In Network",'Medicaid In Network Survey Tool'!E4:E577,'Sample Size Calculation'!G13,'Medicaid In Network Survey Tool'!L4:L577,"Yes"),0)+IFERROR(COUNTIFS('Medicaid In Network Survey Tool'!D4:D577,"Rural",'Medicaid In Network Survey Tool'!K4:K577, "In Network",'Medicaid In Network Survey Tool'!E4:E577,'Sample Size Calculation'!G14,'Medicaid In Network Survey Tool'!L4:L577,"Yes"),0)+IFERROR(COUNTIFS('Medicaid In Network Survey Tool'!D4:D577,"Rural",'Medicaid In Network Survey Tool'!K4:K577, "In Network",'Medicaid In Network Survey Tool'!E4:E577,'Sample Size Calculation'!G15,'Medicaid In Network Survey Tool'!L4:L577,"Yes"),0)+IFERROR(COUNTIFS('Medicaid In Network Survey Tool'!D4:D577,"Rural",'Medicaid In Network Survey Tool'!K4:K577, "In Network",'Medicaid In Network Survey Tool'!E4:E577,'Sample Size Calculation'!G16,'Medicaid In Network Survey Tool'!L4:L577,"Yes"),0)</f>
        <v>0</v>
      </c>
      <c r="T30" s="53">
        <f>IFERROR(COUNTIFS('Medicaid In Network Survey Tool'!D4:D577,"Children's",'Medicaid In Network Survey Tool'!K4:K577, "In Network",'Medicaid In Network Survey Tool'!E4:E577,'Sample Size Calculation'!G4),0)+IFERROR(COUNTIFS('Medicaid In Network Survey Tool'!D4:D577,"Children's",'Medicaid In Network Survey Tool'!K4:K577, "In Network",'Medicaid In Network Survey Tool'!E4:E577,'Sample Size Calculation'!G5),0)+IFERROR(COUNTIFS('Medicaid In Network Survey Tool'!D4:D577,"Children's",'Medicaid In Network Survey Tool'!K4:K577, "In Network",'Medicaid In Network Survey Tool'!E4:E577,'Sample Size Calculation'!G6),0)+IFERROR(COUNTIFS('Medicaid In Network Survey Tool'!D4:D577,"Children's",'Medicaid In Network Survey Tool'!K4:K577, "In Network",'Medicaid In Network Survey Tool'!E4:E577,'Sample Size Calculation'!G7),0)+IFERROR(COUNTIFS('Medicaid In Network Survey Tool'!D4:D577,"Children's",'Medicaid In Network Survey Tool'!K4:K577, "In Network",'Medicaid In Network Survey Tool'!E4:E577,'Sample Size Calculation'!G8),0)+IFERROR(COUNTIFS('Medicaid In Network Survey Tool'!D4:D577,"Children's",'Medicaid In Network Survey Tool'!K4:K577, "In Network",'Medicaid In Network Survey Tool'!E4:E577,'Sample Size Calculation'!G9),0)+IFERROR(COUNTIFS('Medicaid In Network Survey Tool'!D4:D577,"Children's",'Medicaid In Network Survey Tool'!K4:K577, "In Network",'Medicaid In Network Survey Tool'!E4:E577,'Sample Size Calculation'!G10),0)+IFERROR(COUNTIFS('Medicaid In Network Survey Tool'!D4:D577,"Children's",'Medicaid In Network Survey Tool'!K4:K577, "In Network",'Medicaid In Network Survey Tool'!E4:E577,'Sample Size Calculation'!G11),0)+IFERROR(COUNTIFS('Medicaid In Network Survey Tool'!D4:D577,"Children's",'Medicaid In Network Survey Tool'!K4:K577, "In Network",'Medicaid In Network Survey Tool'!E4:E577,'Sample Size Calculation'!G12),0)+IFERROR(COUNTIFS('Medicaid In Network Survey Tool'!D4:D577,"Children's",'Medicaid In Network Survey Tool'!K4:K577, "In Network",'Medicaid In Network Survey Tool'!E4:E577,'Sample Size Calculation'!G13),0)+IFERROR(COUNTIFS('Medicaid In Network Survey Tool'!D4:D577,"Children's",'Medicaid In Network Survey Tool'!K4:K577, "In Network",'Medicaid In Network Survey Tool'!E4:E577,'Sample Size Calculation'!G14),0)+IFERROR(COUNTIFS('Medicaid In Network Survey Tool'!D4:D577,"Children's",'Medicaid In Network Survey Tool'!K4:K577, "In Network",'Medicaid In Network Survey Tool'!E4:E577,'Sample Size Calculation'!G15),0)+IFERROR(COUNTIFS('Medicaid In Network Survey Tool'!D4:D577,"Children's",'Medicaid In Network Survey Tool'!K4:K577, "In Network",'Medicaid In Network Survey Tool'!E4:E577,'Sample Size Calculation'!G16),0)</f>
        <v>13</v>
      </c>
      <c r="U30" s="53">
        <f>IFERROR(COUNTIFS('Medicaid In Network Survey Tool'!D4:D577,"Children's",'Medicaid In Network Survey Tool'!K4:K577, "In Network",'Medicaid In Network Survey Tool'!E4:E577,'Sample Size Calculation'!G4,'Medicaid In Network Survey Tool'!L4:L577,"Yes"),0)+IFERROR(COUNTIFS('Medicaid In Network Survey Tool'!D4:D577,"Children's",'Medicaid In Network Survey Tool'!K4:K577, "In Network",'Medicaid In Network Survey Tool'!E4:E577,'Sample Size Calculation'!G5,'Medicaid In Network Survey Tool'!L4:L577,"Yes"),0)+IFERROR(COUNTIFS('Medicaid In Network Survey Tool'!D4:D577,"Children's",'Medicaid In Network Survey Tool'!K4:K577, "In Network",'Medicaid In Network Survey Tool'!E4:E577,'Sample Size Calculation'!G6,'Medicaid In Network Survey Tool'!L4:L577,"Yes"),0)+IFERROR(COUNTIFS('Medicaid In Network Survey Tool'!D4:D577,"Children's",'Medicaid In Network Survey Tool'!K4:K577, "In Network",'Medicaid In Network Survey Tool'!E4:E577,'Sample Size Calculation'!G7,'Medicaid In Network Survey Tool'!L4:L577,"Yes"),0)+IFERROR(COUNTIFS('Medicaid In Network Survey Tool'!D4:D577,"Children's",'Medicaid In Network Survey Tool'!K4:K577, "In Network",'Medicaid In Network Survey Tool'!E4:E577,'Sample Size Calculation'!G8,'Medicaid In Network Survey Tool'!L4:L577,"Yes"),0)+IFERROR(COUNTIFS('Medicaid In Network Survey Tool'!D4:D577,"Children's",'Medicaid In Network Survey Tool'!K4:K577, "In Network",'Medicaid In Network Survey Tool'!E4:E577,'Sample Size Calculation'!G9,'Medicaid In Network Survey Tool'!L4:L577,"Yes"),0)+IFERROR(COUNTIFS('Medicaid In Network Survey Tool'!D4:D577,"Children's",'Medicaid In Network Survey Tool'!K4:K577, "In Network",'Medicaid In Network Survey Tool'!E4:E577,'Sample Size Calculation'!G10,'Medicaid In Network Survey Tool'!L4:L577,"Yes"),0)+IFERROR(COUNTIFS('Medicaid In Network Survey Tool'!D4:D577,"Children's",'Medicaid In Network Survey Tool'!K4:K577, "In Network",'Medicaid In Network Survey Tool'!E4:E577,'Sample Size Calculation'!G11,'Medicaid In Network Survey Tool'!L4:L577,"Yes"),0)+IFERROR(COUNTIFS('Medicaid In Network Survey Tool'!D4:D577,"Children's",'Medicaid In Network Survey Tool'!K4:K577, "In Network",'Medicaid In Network Survey Tool'!E4:E577,'Sample Size Calculation'!G12,'Medicaid In Network Survey Tool'!L4:L577,"Yes"),0)+IFERROR(COUNTIFS('Medicaid In Network Survey Tool'!D4:D577,"Children's",'Medicaid In Network Survey Tool'!K4:K577, "In Network",'Medicaid In Network Survey Tool'!E4:E577,'Sample Size Calculation'!G13,'Medicaid In Network Survey Tool'!L4:L577,"Yes"),0)+IFERROR(COUNTIFS('Medicaid In Network Survey Tool'!D4:D577,"Children's",'Medicaid In Network Survey Tool'!K4:K577, "In Network",'Medicaid In Network Survey Tool'!E4:E577,'Sample Size Calculation'!G14,'Medicaid In Network Survey Tool'!L4:L577,"Yes"),0)+IFERROR(COUNTIFS('Medicaid In Network Survey Tool'!D4:D577,"Children's",'Medicaid In Network Survey Tool'!K4:K577, "In Network",'Medicaid In Network Survey Tool'!E4:E577,'Sample Size Calculation'!G15,'Medicaid In Network Survey Tool'!L4:L577,"Yes"),0)+IFERROR(COUNTIFS('Medicaid In Network Survey Tool'!D4:D577,"Children's",'Medicaid In Network Survey Tool'!K4:K577, "In Network",'Medicaid In Network Survey Tool'!E4:E577,'Sample Size Calculation'!G16,'Medicaid In Network Survey Tool'!L4:L577,"Yes"),0)</f>
        <v>0</v>
      </c>
      <c r="V30" s="53">
        <f>IFERROR(COUNTIFS('Medicaid In Network Survey Tool'!D4:D577,"Urban",'Medicaid In Network Survey Tool'!K4:K577, "In Network",'Medicaid In Network Survey Tool'!E4:E577,'Sample Size Calculation'!G4),0)+IFERROR(COUNTIFS('Medicaid In Network Survey Tool'!D4:D577,"Urban",'Medicaid In Network Survey Tool'!K4:K577, "In Network",'Medicaid In Network Survey Tool'!E4:E577,'Sample Size Calculation'!G5),0)+IFERROR(COUNTIFS('Medicaid In Network Survey Tool'!D4:D577,"Urban",'Medicaid In Network Survey Tool'!K4:K577, "In Network",'Medicaid In Network Survey Tool'!E4:E577,'Sample Size Calculation'!G6),0)+IFERROR(COUNTIFS('Medicaid In Network Survey Tool'!D4:D577,"Urban",'Medicaid In Network Survey Tool'!K4:K577, "In Network",'Medicaid In Network Survey Tool'!E4:E577,'Sample Size Calculation'!G7),0)+IFERROR(COUNTIFS('Medicaid In Network Survey Tool'!D4:D577,"Urban",'Medicaid In Network Survey Tool'!K4:K577, "In Network",'Medicaid In Network Survey Tool'!E4:E577,'Sample Size Calculation'!G8),0)+IFERROR(COUNTIFS('Medicaid In Network Survey Tool'!D4:D577,"Urban",'Medicaid In Network Survey Tool'!K4:K577, "In Network",'Medicaid In Network Survey Tool'!E4:E577,'Sample Size Calculation'!G9),0)+IFERROR(COUNTIFS('Medicaid In Network Survey Tool'!D4:D577,"Urban",'Medicaid In Network Survey Tool'!K4:K577, "In Network",'Medicaid In Network Survey Tool'!E4:E577,'Sample Size Calculation'!G10),0)+IFERROR(COUNTIFS('Medicaid In Network Survey Tool'!D4:D577,"Urban",'Medicaid In Network Survey Tool'!K4:K577, "In Network",'Medicaid In Network Survey Tool'!E4:E577,'Sample Size Calculation'!G11),0)+IFERROR(COUNTIFS('Medicaid In Network Survey Tool'!D4:D577,"Urban",'Medicaid In Network Survey Tool'!K4:K577, "In Network",'Medicaid In Network Survey Tool'!E4:E577,'Sample Size Calculation'!G12),0)+IFERROR(COUNTIFS('Medicaid In Network Survey Tool'!D4:D577,"Urban",'Medicaid In Network Survey Tool'!K4:K577, "In Network",'Medicaid In Network Survey Tool'!E4:E577,'Sample Size Calculation'!G13),0)+IFERROR(COUNTIFS('Medicaid In Network Survey Tool'!D4:D577,"Urban",'Medicaid In Network Survey Tool'!K4:K577, "In Network",'Medicaid In Network Survey Tool'!E4:E577,'Sample Size Calculation'!G14),0)+IFERROR(COUNTIFS('Medicaid In Network Survey Tool'!D4:D577,"Urban",'Medicaid In Network Survey Tool'!K4:K577, "In Network",'Medicaid In Network Survey Tool'!E4:E577,'Sample Size Calculation'!G15),0)+IFERROR(COUNTIFS('Medicaid In Network Survey Tool'!D4:D577,"Urban",'Medicaid In Network Survey Tool'!K4:K577, "In Network",'Medicaid In Network Survey Tool'!E4:E577,'Sample Size Calculation'!G16),0)</f>
        <v>347</v>
      </c>
      <c r="W30" s="53">
        <f>IFERROR(COUNTIFS('Medicaid In Network Survey Tool'!D4:D577,"Urban",'Medicaid In Network Survey Tool'!K4:K577, "In Network",'Medicaid In Network Survey Tool'!E4:E577,'Sample Size Calculation'!G4,'Medicaid In Network Survey Tool'!L4:L577,"Yes"),0)+IFERROR(COUNTIFS('Medicaid In Network Survey Tool'!D4:D577,"Urban",'Medicaid In Network Survey Tool'!K4:K577, "In Network",'Medicaid In Network Survey Tool'!E4:E577,'Sample Size Calculation'!G5,'Medicaid In Network Survey Tool'!L4:L577,"Yes"),0)+IFERROR(COUNTIFS('Medicaid In Network Survey Tool'!D4:D577,"Urban",'Medicaid In Network Survey Tool'!K4:K577, "In Network",'Medicaid In Network Survey Tool'!E4:E577,'Sample Size Calculation'!G6,'Medicaid In Network Survey Tool'!L4:L577,"Yes"),0)+IFERROR(COUNTIFS('Medicaid In Network Survey Tool'!D4:D577,"Urban",'Medicaid In Network Survey Tool'!K4:K577, "In Network",'Medicaid In Network Survey Tool'!E4:E577,'Sample Size Calculation'!G7,'Medicaid In Network Survey Tool'!L4:L577,"Yes"),0)+IFERROR(COUNTIFS('Medicaid In Network Survey Tool'!D4:D577,"Urban",'Medicaid In Network Survey Tool'!K4:K577, "In Network",'Medicaid In Network Survey Tool'!E4:E577,'Sample Size Calculation'!G8,'Medicaid In Network Survey Tool'!L4:L577,"Yes"),0)+IFERROR(COUNTIFS('Medicaid In Network Survey Tool'!D4:D577,"Urban",'Medicaid In Network Survey Tool'!K4:K577, "In Network",'Medicaid In Network Survey Tool'!E4:E577,'Sample Size Calculation'!G9,'Medicaid In Network Survey Tool'!L4:L577,"Yes"),0)+IFERROR(COUNTIFS('Medicaid In Network Survey Tool'!D4:D577,"Urban",'Medicaid In Network Survey Tool'!K4:K577, "In Network",'Medicaid In Network Survey Tool'!E4:E577,'Sample Size Calculation'!G10,'Medicaid In Network Survey Tool'!L4:L577,"Yes"),0)+IFERROR(COUNTIFS('Medicaid In Network Survey Tool'!D4:D577,"Urban",'Medicaid In Network Survey Tool'!K4:K577, "In Network",'Medicaid In Network Survey Tool'!E4:E577,'Sample Size Calculation'!G11,'Medicaid In Network Survey Tool'!L4:L577,"Yes"),0)+IFERROR(COUNTIFS('Medicaid In Network Survey Tool'!D4:D577,"Urban",'Medicaid In Network Survey Tool'!K4:K577, "In Network",'Medicaid In Network Survey Tool'!E4:E577,'Sample Size Calculation'!G12,'Medicaid In Network Survey Tool'!L4:L577,"Yes"),0)+IFERROR(COUNTIFS('Medicaid In Network Survey Tool'!D4:D577,"Urban",'Medicaid In Network Survey Tool'!K4:K577, "In Network",'Medicaid In Network Survey Tool'!E4:E577,'Sample Size Calculation'!G13,'Medicaid In Network Survey Tool'!L4:L577,"Yes"),0)+IFERROR(COUNTIFS('Medicaid In Network Survey Tool'!D4:D577,"Urban",'Medicaid In Network Survey Tool'!K4:K577, "In Network",'Medicaid In Network Survey Tool'!E4:E577,'Sample Size Calculation'!G14,'Medicaid In Network Survey Tool'!L4:L577,"Yes"),0)+IFERROR(COUNTIFS('Medicaid In Network Survey Tool'!D4:D577,"Urban",'Medicaid In Network Survey Tool'!K4:K577, "In Network",'Medicaid In Network Survey Tool'!E4:E577,'Sample Size Calculation'!G15,'Medicaid In Network Survey Tool'!L4:L577,"Yes"),0)+IFERROR(COUNTIFS('Medicaid In Network Survey Tool'!D4:D577,"Urban",'Medicaid In Network Survey Tool'!K4:K577, "In Network",'Medicaid In Network Survey Tool'!E4:E577,'Sample Size Calculation'!G16,'Medicaid In Network Survey Tool'!L4:L577,"Yes"),0)</f>
        <v>0</v>
      </c>
      <c r="X30" s="53">
        <f>IFERROR(COUNTIFS('Medicaid In Network Survey Tool'!D4:D577,"State-Owned Non-IMD",'Medicaid In Network Survey Tool'!K4:K577, "In Network",'Medicaid In Network Survey Tool'!E4:E577,'Sample Size Calculation'!G4),0)+IFERROR(COUNTIFS('Medicaid In Network Survey Tool'!D4:D577,"State-Owned Non-IMD",'Medicaid In Network Survey Tool'!K4:K577, "In Network",'Medicaid In Network Survey Tool'!E4:E577,'Sample Size Calculation'!G5),0)+IFERROR(COUNTIFS('Medicaid In Network Survey Tool'!D4:D577,"State-Owned Non-IMD",'Medicaid In Network Survey Tool'!K4:K577, "In Network",'Medicaid In Network Survey Tool'!E4:E577,'Sample Size Calculation'!G6),0)+IFERROR(COUNTIFS('Medicaid In Network Survey Tool'!D4:D577,"State-Owned Non-IMD",'Medicaid In Network Survey Tool'!K4:K577, "In Network",'Medicaid In Network Survey Tool'!E4:E577,'Sample Size Calculation'!G7),0)+IFERROR(COUNTIFS('Medicaid In Network Survey Tool'!D4:D577,"State-Owned Non-IMD",'Medicaid In Network Survey Tool'!K4:K577, "In Network",'Medicaid In Network Survey Tool'!E4:E577,'Sample Size Calculation'!G8),0)+IFERROR(COUNTIFS('Medicaid In Network Survey Tool'!D4:D577,"State-Owned Non-IMD",'Medicaid In Network Survey Tool'!K4:K577, "In Network",'Medicaid In Network Survey Tool'!E4:E577,'Sample Size Calculation'!G9),0)+IFERROR(COUNTIFS('Medicaid In Network Survey Tool'!D4:D577,"State-Owned Non-IMD",'Medicaid In Network Survey Tool'!K4:K577, "In Network",'Medicaid In Network Survey Tool'!E4:E577,'Sample Size Calculation'!G10),0)+IFERROR(COUNTIFS('Medicaid In Network Survey Tool'!D4:D577,"State-Owned Non-IMD",'Medicaid In Network Survey Tool'!K4:K577, "In Network",'Medicaid In Network Survey Tool'!E4:E577,'Sample Size Calculation'!G11),0)+IFERROR(COUNTIFS('Medicaid In Network Survey Tool'!D4:D577,"State-Owned Non-IMD",'Medicaid In Network Survey Tool'!K4:K577, "In Network",'Medicaid In Network Survey Tool'!E4:E577,'Sample Size Calculation'!G12),0)+IFERROR(COUNTIFS('Medicaid In Network Survey Tool'!D4:D577,"State-Owned Non-IMD",'Medicaid In Network Survey Tool'!K4:K577, "In Network",'Medicaid In Network Survey Tool'!E4:E577,'Sample Size Calculation'!G13),0)+IFERROR(COUNTIFS('Medicaid In Network Survey Tool'!D4:D577,"State-Owned Non-IMD",'Medicaid In Network Survey Tool'!K4:K577, "In Network",'Medicaid In Network Survey Tool'!E4:E577,'Sample Size Calculation'!G14),0)+IFERROR(COUNTIFS('Medicaid In Network Survey Tool'!D4:D577,"State-Owned Non-IMD",'Medicaid In Network Survey Tool'!K4:K577, "In Network",'Medicaid In Network Survey Tool'!E4:E577,'Sample Size Calculation'!G15),0)+IFERROR(COUNTIFS('Medicaid In Network Survey Tool'!D4:D577,"State-Owned Non-IMD",'Medicaid In Network Survey Tool'!K4:K577, "In Network",'Medicaid In Network Survey Tool'!E4:E577,'Sample Size Calculation'!G16),0)</f>
        <v>3</v>
      </c>
      <c r="Y30" s="54">
        <f>IFERROR(COUNTIFS('Medicaid In Network Survey Tool'!D4:D577,"State-Owned Non-IMD",'Medicaid In Network Survey Tool'!K4:K577, "In Network",'Medicaid In Network Survey Tool'!E4:E577,'Sample Size Calculation'!G4,'Medicaid In Network Survey Tool'!L4:L577,"Yes"),0)+IFERROR(COUNTIFS('Medicaid In Network Survey Tool'!D4:D577,"State-Owned Non-IMD",'Medicaid In Network Survey Tool'!K4:K577, "In Network",'Medicaid In Network Survey Tool'!E4:E577,'Sample Size Calculation'!G5,'Medicaid In Network Survey Tool'!L4:L577,"Yes"),0)+IFERROR(COUNTIFS('Medicaid In Network Survey Tool'!D4:D577,"State-Owned Non-IMD",'Medicaid In Network Survey Tool'!K4:K577, "In Network",'Medicaid In Network Survey Tool'!E4:E577,'Sample Size Calculation'!G6,'Medicaid In Network Survey Tool'!L4:L577,"Yes"),0)+IFERROR(COUNTIFS('Medicaid In Network Survey Tool'!D4:D577,"State-Owned Non-IMD",'Medicaid In Network Survey Tool'!K4:K577, "In Network",'Medicaid In Network Survey Tool'!E4:E577,'Sample Size Calculation'!G7,'Medicaid In Network Survey Tool'!L4:L577,"Yes"),0)+IFERROR(COUNTIFS('Medicaid In Network Survey Tool'!D4:D577,"State-Owned Non-IMD",'Medicaid In Network Survey Tool'!K4:K577, "In Network",'Medicaid In Network Survey Tool'!E4:E577,'Sample Size Calculation'!G8,'Medicaid In Network Survey Tool'!L4:L577,"Yes"),0)+IFERROR(COUNTIFS('Medicaid In Network Survey Tool'!D4:D577,"State-Owned Non-IMD",'Medicaid In Network Survey Tool'!K4:K577, "In Network",'Medicaid In Network Survey Tool'!E4:E577,'Sample Size Calculation'!G9,'Medicaid In Network Survey Tool'!L4:L577,"Yes"),0)+IFERROR(COUNTIFS('Medicaid In Network Survey Tool'!D4:D577,"State-Owned Non-IMD",'Medicaid In Network Survey Tool'!K4:K577, "In Network",'Medicaid In Network Survey Tool'!E4:E577,'Sample Size Calculation'!G10,'Medicaid In Network Survey Tool'!L4:L577,"Yes"),0)+IFERROR(COUNTIFS('Medicaid In Network Survey Tool'!D4:D577,"State-Owned Non-IMD",'Medicaid In Network Survey Tool'!K4:K577, "In Network",'Medicaid In Network Survey Tool'!E4:E577,'Sample Size Calculation'!G11,'Medicaid In Network Survey Tool'!L4:L577,"Yes"),0)+IFERROR(COUNTIFS('Medicaid In Network Survey Tool'!D4:D577,"State-Owned Non-IMD",'Medicaid In Network Survey Tool'!K4:K577, "In Network",'Medicaid In Network Survey Tool'!E4:E577,'Sample Size Calculation'!G12,'Medicaid In Network Survey Tool'!L4:L577,"Yes"),0)+IFERROR(COUNTIFS('Medicaid In Network Survey Tool'!D4:D577,"State-Owned Non-IMD",'Medicaid In Network Survey Tool'!K4:K577, "In Network",'Medicaid In Network Survey Tool'!E4:E577,'Sample Size Calculation'!G13,'Medicaid In Network Survey Tool'!L4:L577,"Yes"),0)+IFERROR(COUNTIFS('Medicaid In Network Survey Tool'!D4:D577,"State-Owned Non-IMD",'Medicaid In Network Survey Tool'!K4:K577, "In Network",'Medicaid In Network Survey Tool'!E4:E577,'Sample Size Calculation'!G14,'Medicaid In Network Survey Tool'!L4:L577,"Yes"),0)+IFERROR(COUNTIFS('Medicaid In Network Survey Tool'!D4:D577,"State-Owned Non-IMD",'Medicaid In Network Survey Tool'!K4:K577, "In Network",'Medicaid In Network Survey Tool'!E4:E577,'Sample Size Calculation'!G15,'Medicaid In Network Survey Tool'!L4:L577,"Yes"),0)+IFERROR(COUNTIFS('Medicaid In Network Survey Tool'!D4:D577,"State-Owned Non-IMD",'Medicaid In Network Survey Tool'!K4:K577, "In Network",'Medicaid In Network Survey Tool'!E4:E577,'Sample Size Calculation'!G16,'Medicaid In Network Survey Tool'!L4:L577,"Yes"),0)</f>
        <v>0</v>
      </c>
    </row>
    <row r="31" spans="1:25" x14ac:dyDescent="0.25">
      <c r="B31" s="31"/>
      <c r="I31" s="32"/>
      <c r="Q31" s="32"/>
      <c r="Y31" s="32"/>
    </row>
    <row r="32" spans="1:25" x14ac:dyDescent="0.25">
      <c r="B32" s="33"/>
      <c r="C32" s="12"/>
      <c r="D32" s="12"/>
      <c r="E32" s="12"/>
      <c r="F32" s="12"/>
      <c r="G32" s="12"/>
      <c r="H32" s="12"/>
      <c r="I32" s="34"/>
      <c r="J32" s="38"/>
      <c r="K32" s="12"/>
      <c r="L32" s="12"/>
      <c r="M32" s="12"/>
      <c r="N32" s="12"/>
      <c r="O32" s="12"/>
      <c r="P32" s="12"/>
      <c r="Q32" s="34"/>
      <c r="R32" s="38"/>
      <c r="S32" s="12"/>
      <c r="T32" s="12"/>
      <c r="U32" s="12"/>
      <c r="V32" s="12"/>
      <c r="W32" s="12"/>
      <c r="X32" s="12"/>
      <c r="Y32" s="34"/>
    </row>
    <row r="33" spans="1:25" x14ac:dyDescent="0.25">
      <c r="A33" t="s">
        <v>50</v>
      </c>
      <c r="B33" s="31">
        <f t="shared" ref="B33:H33" si="0">IFERROR(ROUNDUP(((1.645^2)*0.5*(1-0.5)/(0.1^2))/(1+((1.645^2)*0.5*(1-0.5))/((0.1^2)*B30)),0),0)</f>
        <v>49</v>
      </c>
      <c r="C33" s="35">
        <f>C30</f>
        <v>0</v>
      </c>
      <c r="D33">
        <f t="shared" si="0"/>
        <v>11</v>
      </c>
      <c r="E33" s="35">
        <f>E30</f>
        <v>0</v>
      </c>
      <c r="F33">
        <f t="shared" si="0"/>
        <v>57</v>
      </c>
      <c r="G33" s="35">
        <f>G30</f>
        <v>0</v>
      </c>
      <c r="H33">
        <f t="shared" si="0"/>
        <v>3</v>
      </c>
      <c r="I33" s="36">
        <f>I30</f>
        <v>0</v>
      </c>
      <c r="J33">
        <f>IFERROR(ROUNDUP(((1.645^2)*0.5*(1-0.5)/(0.1^2))/(1+((1.645^2)*0.5*(1-0.5))/((0.1^2)*J30)),0),0)</f>
        <v>49</v>
      </c>
      <c r="K33" s="35">
        <f>K30</f>
        <v>0</v>
      </c>
      <c r="L33">
        <f>IFERROR(ROUNDUP(((1.645^2)*0.5*(1-0.5)/(0.1^2))/(1+((1.645^2)*0.5*(1-0.5))/((0.1^2)*L30)),0),0)</f>
        <v>11</v>
      </c>
      <c r="M33" s="35">
        <f>M30</f>
        <v>0</v>
      </c>
      <c r="N33">
        <f>IFERROR(ROUNDUP(((1.645^2)*0.5*(1-0.5)/(0.1^2))/(1+((1.645^2)*0.5*(1-0.5))/((0.1^2)*N30)),0),0)</f>
        <v>57</v>
      </c>
      <c r="O33" s="35">
        <f>O30</f>
        <v>0</v>
      </c>
      <c r="P33">
        <f>IFERROR(ROUNDUP(((1.645^2)*0.5*(1-0.5)/(0.1^2))/(1+((1.645^2)*0.5*(1-0.5))/((0.1^2)*O30)),0),0)</f>
        <v>0</v>
      </c>
      <c r="Q33" s="36">
        <f>Q30</f>
        <v>0</v>
      </c>
      <c r="R33">
        <f>IFERROR(ROUNDUP(((1.645^2)*0.5*(1-0.5)/(0.1^2))/(1+((1.645^2)*0.5*(1-0.5))/((0.1^2)*R30)),0),0)</f>
        <v>49</v>
      </c>
      <c r="S33" s="35">
        <f>S30</f>
        <v>0</v>
      </c>
      <c r="T33">
        <f>IFERROR(ROUNDUP(((1.645^2)*0.5*(1-0.5)/(0.1^2))/(1+((1.645^2)*0.5*(1-0.5))/((0.1^2)*T30)),0),0)</f>
        <v>11</v>
      </c>
      <c r="U33" s="35">
        <f>U30</f>
        <v>0</v>
      </c>
      <c r="V33">
        <f>IFERROR(ROUNDUP(((1.645^2)*0.5*(1-0.5)/(0.1^2))/(1+((1.645^2)*0.5*(1-0.5))/((0.1^2)*V30)),0),0)</f>
        <v>57</v>
      </c>
      <c r="W33" s="35">
        <f>W30</f>
        <v>0</v>
      </c>
      <c r="X33">
        <f>IFERROR(ROUNDUP(((1.645^2)*0.5*(1-0.5)/(0.1^2))/(1+((1.645^2)*0.5*(1-0.5))/((0.1^2)*X30)),0),0)</f>
        <v>3</v>
      </c>
      <c r="Y33" s="36">
        <f>Y30</f>
        <v>0</v>
      </c>
    </row>
    <row r="34" spans="1:25" x14ac:dyDescent="0.25">
      <c r="B34" s="31"/>
      <c r="I34" s="32"/>
      <c r="Q34" s="32"/>
      <c r="Y34" s="32"/>
    </row>
    <row r="35" spans="1:25" x14ac:dyDescent="0.25">
      <c r="B35" s="31"/>
      <c r="I35" s="32"/>
      <c r="Q35" s="32"/>
      <c r="Y35" s="32"/>
    </row>
    <row r="36" spans="1:25" x14ac:dyDescent="0.25">
      <c r="B36" s="33"/>
      <c r="C36" s="12"/>
      <c r="D36" s="12"/>
      <c r="E36" s="12"/>
      <c r="F36" s="12"/>
      <c r="G36" s="12"/>
      <c r="H36" s="12"/>
      <c r="I36" s="34"/>
      <c r="J36" s="38"/>
      <c r="K36" s="12"/>
      <c r="L36" s="12"/>
      <c r="M36" s="12"/>
      <c r="N36" s="12"/>
      <c r="O36" s="12"/>
      <c r="P36" s="12"/>
      <c r="Q36" s="34"/>
      <c r="R36" s="38"/>
      <c r="S36" s="12"/>
      <c r="T36" s="12"/>
      <c r="U36" s="12"/>
      <c r="V36" s="12"/>
      <c r="W36" s="12"/>
      <c r="X36" s="12"/>
      <c r="Y36" s="34"/>
    </row>
    <row r="37" spans="1:25" x14ac:dyDescent="0.25">
      <c r="A37" t="s">
        <v>51</v>
      </c>
      <c r="B37" s="31">
        <f t="shared" ref="B37:H37" si="1">IFERROR(ROUNDUP(((1.96^2)*0.5*(1-0.5)/(0.05^2))/(1+((1.96^2)*0.5*(1-0.5))/((0.05^2)*B30)),0),0)</f>
        <v>116</v>
      </c>
      <c r="C37" s="35">
        <f>C30</f>
        <v>0</v>
      </c>
      <c r="D37">
        <f t="shared" si="1"/>
        <v>13</v>
      </c>
      <c r="E37" s="35">
        <f>E30</f>
        <v>0</v>
      </c>
      <c r="F37">
        <f t="shared" si="1"/>
        <v>183</v>
      </c>
      <c r="G37" s="35">
        <f>G30</f>
        <v>0</v>
      </c>
      <c r="H37">
        <f t="shared" si="1"/>
        <v>3</v>
      </c>
      <c r="I37" s="36">
        <f>I30</f>
        <v>0</v>
      </c>
      <c r="J37">
        <f>IFERROR(ROUNDUP(((1.96^2)*0.5*(1-0.5)/(0.05^2))/(1+((1.96^2)*0.5*(1-0.5))/((0.05^2)*J30)),0),0)</f>
        <v>116</v>
      </c>
      <c r="K37" s="35">
        <f>K30</f>
        <v>0</v>
      </c>
      <c r="L37">
        <f>IFERROR(ROUNDUP(((1.96^2)*0.5*(1-0.5)/(0.05^2))/(1+((1.96^2)*0.5*(1-0.5))/((0.05^2)*L30)),0),0)</f>
        <v>13</v>
      </c>
      <c r="M37" s="35">
        <f>M30</f>
        <v>0</v>
      </c>
      <c r="N37">
        <f>IFERROR(ROUNDUP(((1.96^2)*0.5*(1-0.5)/(0.05^2))/(1+((1.96^2)*0.5*(1-0.5))/((0.05^2)*N30)),0),0)</f>
        <v>183</v>
      </c>
      <c r="O37" s="35">
        <f>O30</f>
        <v>0</v>
      </c>
      <c r="P37">
        <f>IFERROR(ROUNDUP(((1.96^2)*0.5*(1-0.5)/(0.05^2))/(1+((1.96^2)*0.5*(1-0.5))/((0.05^2)*P30)),0),0)</f>
        <v>3</v>
      </c>
      <c r="Q37" s="36">
        <f>Q30</f>
        <v>0</v>
      </c>
      <c r="R37">
        <f>IFERROR(ROUNDUP(((1.96^2)*0.5*(1-0.5)/(0.05^2))/(1+((1.96^2)*0.5*(1-0.5))/((0.05^2)*R30)),0),0)</f>
        <v>116</v>
      </c>
      <c r="S37" s="35">
        <f>S30</f>
        <v>0</v>
      </c>
      <c r="T37">
        <f>IFERROR(ROUNDUP(((1.96^2)*0.5*(1-0.5)/(0.05^2))/(1+((1.96^2)*0.5*(1-0.5))/((0.05^2)*T30)),0),0)</f>
        <v>13</v>
      </c>
      <c r="U37" s="35">
        <f>U30</f>
        <v>0</v>
      </c>
      <c r="V37">
        <f>IFERROR(ROUNDUP(((1.96^2)*0.5*(1-0.5)/(0.05^2))/(1+((1.96^2)*0.5*(1-0.5))/((0.05^2)*V30)),0),0)</f>
        <v>183</v>
      </c>
      <c r="W37" s="35">
        <f>W30</f>
        <v>0</v>
      </c>
      <c r="X37">
        <f>IFERROR(ROUNDUP(((1.96^2)*0.5*(1-0.5)/(0.05^2))/(1+((1.96^2)*0.5*(1-0.5))/((0.05^2)*X30)),0),0)</f>
        <v>3</v>
      </c>
      <c r="Y37" s="36">
        <f>Y30</f>
        <v>0</v>
      </c>
    </row>
    <row r="38" spans="1:25" x14ac:dyDescent="0.25">
      <c r="B38" s="31"/>
      <c r="I38" s="32"/>
      <c r="Q38" s="32"/>
      <c r="Y38" s="32"/>
    </row>
    <row r="39" spans="1:25" x14ac:dyDescent="0.25">
      <c r="B39" s="31"/>
      <c r="I39" s="32"/>
      <c r="Q39" s="32"/>
      <c r="Y39" s="32"/>
    </row>
    <row r="40" spans="1:25" x14ac:dyDescent="0.25">
      <c r="B40" s="33"/>
      <c r="C40" s="12"/>
      <c r="D40" s="12"/>
      <c r="E40" s="12"/>
      <c r="F40" s="12"/>
      <c r="G40" s="12"/>
      <c r="H40" s="12"/>
      <c r="I40" s="34"/>
      <c r="J40" s="38"/>
      <c r="K40" s="12"/>
      <c r="L40" s="12"/>
      <c r="M40" s="12"/>
      <c r="N40" s="12"/>
      <c r="O40" s="12"/>
      <c r="P40" s="12"/>
      <c r="Q40" s="34"/>
      <c r="R40" s="38"/>
      <c r="S40" s="12"/>
      <c r="T40" s="12"/>
      <c r="U40" s="12"/>
      <c r="V40" s="12"/>
      <c r="W40" s="12"/>
      <c r="X40" s="12"/>
      <c r="Y40" s="34"/>
    </row>
    <row r="41" spans="1:25" x14ac:dyDescent="0.25">
      <c r="A41" t="s">
        <v>52</v>
      </c>
      <c r="B41" s="31">
        <f t="shared" ref="B41:H41" si="2">IFERROR(ROUNDUP(((2.33^2)*0.5*(1-0.5)/(0.02^2))/(1+((2.33^2)*0.5*(1-0.5))/((0.02^2)*B30)),0),0)</f>
        <v>159</v>
      </c>
      <c r="C41" s="35">
        <f>C30</f>
        <v>0</v>
      </c>
      <c r="D41">
        <f t="shared" si="2"/>
        <v>13</v>
      </c>
      <c r="E41" s="35">
        <f>E30</f>
        <v>0</v>
      </c>
      <c r="F41">
        <f t="shared" si="2"/>
        <v>315</v>
      </c>
      <c r="G41" s="35">
        <f>G30</f>
        <v>0</v>
      </c>
      <c r="H41">
        <f t="shared" si="2"/>
        <v>3</v>
      </c>
      <c r="I41" s="36">
        <f>I30</f>
        <v>0</v>
      </c>
      <c r="J41">
        <f>IFERROR(ROUNDUP(((2.33^2)*0.5*(1-0.5)/(0.02^2))/(1+((2.33^2)*0.5*(1-0.5))/((0.02^2)*J30)),0),0)</f>
        <v>159</v>
      </c>
      <c r="K41" s="35">
        <f>K30</f>
        <v>0</v>
      </c>
      <c r="L41">
        <f>IFERROR(ROUNDUP(((2.33^2)*0.5*(1-0.5)/(0.02^2))/(1+((2.33^2)*0.5*(1-0.5))/((0.02^2)*L30)),0),0)</f>
        <v>13</v>
      </c>
      <c r="M41" s="35">
        <f>M30</f>
        <v>0</v>
      </c>
      <c r="N41">
        <f>IFERROR(ROUNDUP(((2.33^2)*0.5*(1-0.5)/(0.02^2))/(1+((2.33^2)*0.5*(1-0.5))/((0.02^2)*N30)),0),0)</f>
        <v>315</v>
      </c>
      <c r="O41" s="35">
        <f>O30</f>
        <v>0</v>
      </c>
      <c r="P41">
        <f>IFERROR(ROUNDUP(((2.33^2)*0.5*(1-0.5)/(0.02^2))/(1+((2.33^2)*0.5*(1-0.5))/((0.02^2)*P30)),0),0)</f>
        <v>3</v>
      </c>
      <c r="Q41" s="36">
        <f>Q30</f>
        <v>0</v>
      </c>
      <c r="R41">
        <f>IFERROR(ROUNDUP(((2.33^2)*0.5*(1-0.5)/(0.02^2))/(1+((2.33^2)*0.5*(1-0.5))/((0.02^2)*R30)),0),0)</f>
        <v>159</v>
      </c>
      <c r="S41" s="35">
        <f>S30</f>
        <v>0</v>
      </c>
      <c r="T41">
        <f>IFERROR(ROUNDUP(((2.33^2)*0.5*(1-0.5)/(0.02^2))/(1+((2.33^2)*0.5*(1-0.5))/((0.02^2)*T30)),0),0)</f>
        <v>13</v>
      </c>
      <c r="U41" s="35">
        <f>U30</f>
        <v>0</v>
      </c>
      <c r="V41">
        <f>IFERROR(ROUNDUP(((2.33^2)*0.5*(1-0.5)/(0.02^2))/(1+((2.33^2)*0.5*(1-0.5))/((0.02^2)*V30)),0),0)</f>
        <v>315</v>
      </c>
      <c r="W41" s="35">
        <f>W30</f>
        <v>0</v>
      </c>
      <c r="X41">
        <f>IFERROR(ROUNDUP(((2.33^2)*0.5*(1-0.5)/(0.02^2))/(1+((2.33^2)*0.5*(1-0.5))/((0.02^2)*X30)),0),0)</f>
        <v>3</v>
      </c>
      <c r="Y41" s="36">
        <f>Y30</f>
        <v>0</v>
      </c>
    </row>
    <row r="42" spans="1:25" x14ac:dyDescent="0.25">
      <c r="B42" s="31"/>
      <c r="I42" s="32"/>
      <c r="Q42" s="32"/>
      <c r="Y42" s="32"/>
    </row>
    <row r="43" spans="1:25" ht="141" x14ac:dyDescent="0.25">
      <c r="B43" s="28" t="s">
        <v>53</v>
      </c>
      <c r="C43" s="11" t="s">
        <v>54</v>
      </c>
      <c r="D43" s="11" t="s">
        <v>55</v>
      </c>
      <c r="E43" s="11" t="s">
        <v>56</v>
      </c>
      <c r="F43" s="11" t="s">
        <v>57</v>
      </c>
      <c r="G43" s="11" t="s">
        <v>58</v>
      </c>
      <c r="H43" s="11" t="s">
        <v>59</v>
      </c>
      <c r="I43" s="29" t="s">
        <v>60</v>
      </c>
      <c r="J43" s="28" t="s">
        <v>53</v>
      </c>
      <c r="K43" s="11" t="s">
        <v>54</v>
      </c>
      <c r="L43" s="11" t="s">
        <v>55</v>
      </c>
      <c r="M43" s="11" t="s">
        <v>56</v>
      </c>
      <c r="N43" s="11" t="s">
        <v>57</v>
      </c>
      <c r="O43" s="11" t="s">
        <v>58</v>
      </c>
      <c r="P43" s="11" t="s">
        <v>59</v>
      </c>
      <c r="Q43" s="29" t="s">
        <v>60</v>
      </c>
      <c r="R43" s="28" t="s">
        <v>53</v>
      </c>
      <c r="S43" s="11" t="s">
        <v>54</v>
      </c>
      <c r="T43" s="11" t="s">
        <v>55</v>
      </c>
      <c r="U43" s="11" t="s">
        <v>56</v>
      </c>
      <c r="V43" s="11" t="s">
        <v>57</v>
      </c>
      <c r="W43" s="11" t="s">
        <v>58</v>
      </c>
      <c r="X43" s="11" t="s">
        <v>59</v>
      </c>
      <c r="Y43" s="29" t="s">
        <v>60</v>
      </c>
    </row>
    <row r="44" spans="1:25" ht="15.75" thickBot="1" x14ac:dyDescent="0.3">
      <c r="B44" s="37">
        <f>IFERROR(SUMIFS('Medicaid In Network Survey Tool'!F4:F577,'Medicaid In Network Survey Tool'!G4:G577,"In Network",'Medicaid In Network Survey Tool'!E4:E577,'Sample Size Calculation'!C4,'Medicaid In Network Survey Tool'!D4:D577,"Rural"),0)+IFERROR(SUMIFS('Medicaid In Network Survey Tool'!F4:F577,'Medicaid In Network Survey Tool'!G4:G577,"In Network",'Medicaid In Network Survey Tool'!E4:E577,'Sample Size Calculation'!C5,'Medicaid In Network Survey Tool'!D4:D577,"Rural"),0)+IFERROR(SUMIFS('Medicaid In Network Survey Tool'!F4:F577,'Medicaid In Network Survey Tool'!G4:G577,"In Network",'Medicaid In Network Survey Tool'!E4:E577,'Sample Size Calculation'!C6,'Medicaid In Network Survey Tool'!D4:D577,"Rural"),0)+IFERROR(SUMIFS('Medicaid In Network Survey Tool'!F4:F577,'Medicaid In Network Survey Tool'!G4:G577,"In Network",'Medicaid In Network Survey Tool'!E4:E577,'Sample Size Calculation'!C7,'Medicaid In Network Survey Tool'!D4:D577,"Rural"),0)+IFERROR(SUMIFS('Medicaid In Network Survey Tool'!F4:F577,'Medicaid In Network Survey Tool'!G4:G577,"In Network",'Medicaid In Network Survey Tool'!E4:E577,'Sample Size Calculation'!C8,'Medicaid In Network Survey Tool'!D4:D577,"Rural"),0)+IFERROR(SUMIFS('Medicaid In Network Survey Tool'!F4:F577,'Medicaid In Network Survey Tool'!G4:G577,"In Network",'Medicaid In Network Survey Tool'!E4:E577,'Sample Size Calculation'!C9,'Medicaid In Network Survey Tool'!D4:D577,"Rural"),0)+IFERROR(SUMIFS('Medicaid In Network Survey Tool'!F4:F577,'Medicaid In Network Survey Tool'!G4:G577,"In Network",'Medicaid In Network Survey Tool'!E4:E577,'Sample Size Calculation'!C10,'Medicaid In Network Survey Tool'!D4:D577,"Rural"),0)+IFERROR(SUMIFS('Medicaid In Network Survey Tool'!F4:F577,'Medicaid In Network Survey Tool'!G4:G577,"In Network",'Medicaid In Network Survey Tool'!E4:E577,'Sample Size Calculation'!C11,'Medicaid In Network Survey Tool'!D4:D577,"Rural"),0)+IFERROR(SUMIFS('Medicaid In Network Survey Tool'!F4:F577,'Medicaid In Network Survey Tool'!G4:G577,"In Network",'Medicaid In Network Survey Tool'!E4:E577,'Sample Size Calculation'!C12,'Medicaid In Network Survey Tool'!D4:D577,"Rural"),0)+IFERROR(SUMIFS('Medicaid In Network Survey Tool'!F4:F577,'Medicaid In Network Survey Tool'!G4:G577,"In Network",'Medicaid In Network Survey Tool'!E4:E577,'Sample Size Calculation'!C13,'Medicaid In Network Survey Tool'!D4:D577,"Rural"),0)+IFERROR(SUMIFS('Medicaid In Network Survey Tool'!F4:F577,'Medicaid In Network Survey Tool'!G4:G577,"In Network",'Medicaid In Network Survey Tool'!E4:E577,'Sample Size Calculation'!C14,'Medicaid In Network Survey Tool'!D4:D577,"Rural"),0)+IFERROR(SUMIFS('Medicaid In Network Survey Tool'!F4:F577,'Medicaid In Network Survey Tool'!G4:G577,"In Network",'Medicaid In Network Survey Tool'!E4:E577,'Sample Size Calculation'!C15,'Medicaid In Network Survey Tool'!D4:D577,"Rural"),0)+IFERROR(SUMIFS('Medicaid In Network Survey Tool'!F4:F577,'Medicaid In Network Survey Tool'!G4:G577,"In Network",'Medicaid In Network Survey Tool'!E4:E577,'Sample Size Calculation'!C16,'Medicaid In Network Survey Tool'!D4:D577,"Rural"),0)</f>
        <v>0</v>
      </c>
      <c r="C44" s="56">
        <f>IFERROR(SUMIFS('Medicaid In Network Survey Tool'!F4:F577,'Medicaid In Network Survey Tool'!G4:G577,"In Network",'Medicaid In Network Survey Tool'!E4:E577,'Sample Size Calculation'!C4,'Medicaid In Network Survey Tool'!D4:D577,"Rural",'Medicaid In Network Survey Tool'!L4:L577,"Yes"),0)+IFERROR(SUMIFS('Medicaid In Network Survey Tool'!F4:F577,'Medicaid In Network Survey Tool'!G4:G577,"In Network",'Medicaid In Network Survey Tool'!E4:E577,'Sample Size Calculation'!C5,'Medicaid In Network Survey Tool'!D4:D577,"Rural",'Medicaid In Network Survey Tool'!L4:L577,"Yes"),0)+IFERROR(SUMIFS('Medicaid In Network Survey Tool'!F4:F577,'Medicaid In Network Survey Tool'!G4:G577,"In Network",'Medicaid In Network Survey Tool'!E4:E577,'Sample Size Calculation'!C6,'Medicaid In Network Survey Tool'!D4:D577,"Rural",'Medicaid In Network Survey Tool'!L4:L577,"Yes"),0)+IFERROR(SUMIFS('Medicaid In Network Survey Tool'!F4:F577,'Medicaid In Network Survey Tool'!G4:G577,"In Network",'Medicaid In Network Survey Tool'!E4:E577,'Sample Size Calculation'!C7,'Medicaid In Network Survey Tool'!D4:D577,"Rural",'Medicaid In Network Survey Tool'!L4:L577,"Yes"),0)+IFERROR(SUMIFS('Medicaid In Network Survey Tool'!F4:F577,'Medicaid In Network Survey Tool'!G4:G577,"In Network",'Medicaid In Network Survey Tool'!E4:E577,'Sample Size Calculation'!C8,'Medicaid In Network Survey Tool'!D4:D577,"Rural",'Medicaid In Network Survey Tool'!L4:L577,"Yes"),0)+IFERROR(SUMIFS('Medicaid In Network Survey Tool'!F4:F577,'Medicaid In Network Survey Tool'!G4:G577,"In Network",'Medicaid In Network Survey Tool'!E4:E577,'Sample Size Calculation'!C9,'Medicaid In Network Survey Tool'!D4:D577,"Rural",'Medicaid In Network Survey Tool'!L4:L577,"Yes"),0)+IFERROR(SUMIFS('Medicaid In Network Survey Tool'!F4:F577,'Medicaid In Network Survey Tool'!G4:G577,"In Network",'Medicaid In Network Survey Tool'!E4:E577,'Sample Size Calculation'!C10,'Medicaid In Network Survey Tool'!D4:D577,"Rural",'Medicaid In Network Survey Tool'!L4:L577,"Yes"),0)+IFERROR(SUMIFS('Medicaid In Network Survey Tool'!F4:F577,'Medicaid In Network Survey Tool'!G4:G577,"In Network",'Medicaid In Network Survey Tool'!E4:E577,'Sample Size Calculation'!C11,'Medicaid In Network Survey Tool'!D4:D577,"Rural",'Medicaid In Network Survey Tool'!L4:L577,"Yes"),0)+IFERROR(SUMIFS('Medicaid In Network Survey Tool'!F4:F577,'Medicaid In Network Survey Tool'!G4:G577,"In Network",'Medicaid In Network Survey Tool'!E4:E577,'Sample Size Calculation'!C12,'Medicaid In Network Survey Tool'!D4:D577,"Rural",'Medicaid In Network Survey Tool'!L4:L577,"Yes"),0)+IFERROR(SUMIFS('Medicaid In Network Survey Tool'!F4:F577,'Medicaid In Network Survey Tool'!G4:G577,"In Network",'Medicaid In Network Survey Tool'!E4:E577,'Sample Size Calculation'!C13,'Medicaid In Network Survey Tool'!D4:D577,"Rural",'Medicaid In Network Survey Tool'!L4:L577,"Yes"),0)+IFERROR(SUMIFS('Medicaid In Network Survey Tool'!F4:F577,'Medicaid In Network Survey Tool'!G4:G577,"In Network",'Medicaid In Network Survey Tool'!E4:E577,'Sample Size Calculation'!C14,'Medicaid In Network Survey Tool'!D4:D577,"Rural",'Medicaid In Network Survey Tool'!L4:L577,"Yes"),0)+IFERROR(SUMIFS('Medicaid In Network Survey Tool'!F4:F577,'Medicaid In Network Survey Tool'!G4:G577,"In Network",'Medicaid In Network Survey Tool'!E4:E577,'Sample Size Calculation'!C15,'Medicaid In Network Survey Tool'!D4:D577,"Rural",'Medicaid In Network Survey Tool'!L4:L577,"Yes"),0)+IFERROR(SUMIFS('Medicaid In Network Survey Tool'!F4:F577,'Medicaid In Network Survey Tool'!G4:G577,"In Network",'Medicaid In Network Survey Tool'!E4:E577,'Sample Size Calculation'!C16,'Medicaid In Network Survey Tool'!D4:D577,"Rural",'Medicaid In Network Survey Tool'!L4:L577,"Yes"),0)</f>
        <v>0</v>
      </c>
      <c r="D44" s="56">
        <f>IFERROR(SUMIFS('Medicaid In Network Survey Tool'!F4:F577,'Medicaid In Network Survey Tool'!G4:G577,"In Network",'Medicaid In Network Survey Tool'!E4:E577,'Sample Size Calculation'!C4,'Medicaid In Network Survey Tool'!D4:D577,"Children's"),0)+IFERROR(SUMIFS('Medicaid In Network Survey Tool'!F4:F577,'Medicaid In Network Survey Tool'!G4:G577,"In Network",'Medicaid In Network Survey Tool'!E4:E577,'Sample Size Calculation'!C5,'Medicaid In Network Survey Tool'!D4:D577,"Children's"),0)+IFERROR(SUMIFS('Medicaid In Network Survey Tool'!F4:F577,'Medicaid In Network Survey Tool'!G4:G577,"In Network",'Medicaid In Network Survey Tool'!E4:E577,'Sample Size Calculation'!C6,'Medicaid In Network Survey Tool'!D4:D577,"Children's"),0)+IFERROR(SUMIFS('Medicaid In Network Survey Tool'!F4:F577,'Medicaid In Network Survey Tool'!G4:G577,"In Network",'Medicaid In Network Survey Tool'!E4:E577,'Sample Size Calculation'!C7,'Medicaid In Network Survey Tool'!D4:D577,"Children's"),0)+IFERROR(SUMIFS('Medicaid In Network Survey Tool'!F4:F577,'Medicaid In Network Survey Tool'!G4:G577,"In Network",'Medicaid In Network Survey Tool'!E4:E577,'Sample Size Calculation'!C8,'Medicaid In Network Survey Tool'!D4:D577,"Children's"),0)+IFERROR(SUMIFS('Medicaid In Network Survey Tool'!F4:F577,'Medicaid In Network Survey Tool'!G4:G577,"In Network",'Medicaid In Network Survey Tool'!E4:E577,'Sample Size Calculation'!C9,'Medicaid In Network Survey Tool'!D4:D577,"Children's"),0)+IFERROR(SUMIFS('Medicaid In Network Survey Tool'!F4:F577,'Medicaid In Network Survey Tool'!G4:G577,"In Network",'Medicaid In Network Survey Tool'!E4:E577,'Sample Size Calculation'!C10,'Medicaid In Network Survey Tool'!D4:D577,"Children's"),0)+IFERROR(SUMIFS('Medicaid In Network Survey Tool'!F4:F577,'Medicaid In Network Survey Tool'!G4:G577,"In Network",'Medicaid In Network Survey Tool'!E4:E577,'Sample Size Calculation'!C11,'Medicaid In Network Survey Tool'!D4:D577,"Children's"),0)+IFERROR(SUMIFS('Medicaid In Network Survey Tool'!F4:F577,'Medicaid In Network Survey Tool'!G4:G577,"In Network",'Medicaid In Network Survey Tool'!E4:E577,'Sample Size Calculation'!C12,'Medicaid In Network Survey Tool'!D4:D577,"Children's"),0)+IFERROR(SUMIFS('Medicaid In Network Survey Tool'!F4:F577,'Medicaid In Network Survey Tool'!G4:G577,"In Network",'Medicaid In Network Survey Tool'!E4:E577,'Sample Size Calculation'!C13,'Medicaid In Network Survey Tool'!D4:D577,"Children's"),0)+IFERROR(SUMIFS('Medicaid In Network Survey Tool'!F4:F577,'Medicaid In Network Survey Tool'!G4:G577,"In Network",'Medicaid In Network Survey Tool'!E4:E577,'Sample Size Calculation'!C14,'Medicaid In Network Survey Tool'!D4:D577,"Children's"),0)+IFERROR(SUMIFS('Medicaid In Network Survey Tool'!F4:F577,'Medicaid In Network Survey Tool'!G4:G577,"In Network",'Medicaid In Network Survey Tool'!E4:E577,'Sample Size Calculation'!C15,'Medicaid In Network Survey Tool'!D4:D577,"Children's"),0)+IFERROR(SUMIFS('Medicaid In Network Survey Tool'!F4:F577,'Medicaid In Network Survey Tool'!G4:G577,"In Network",'Medicaid In Network Survey Tool'!E4:E577,'Sample Size Calculation'!C16,'Medicaid In Network Survey Tool'!D4:D577,"Children's"),0)</f>
        <v>0</v>
      </c>
      <c r="E44" s="56">
        <f>IFERROR(SUMIFS('Medicaid In Network Survey Tool'!F4:F577,'Medicaid In Network Survey Tool'!G4:G577,"In Network",'Medicaid In Network Survey Tool'!E4:E577,'Sample Size Calculation'!C4,'Medicaid In Network Survey Tool'!D4:D577,"Children's",'Medicaid In Network Survey Tool'!L4:L577,"Yes"),0)+IFERROR(SUMIFS('Medicaid In Network Survey Tool'!F4:F577,'Medicaid In Network Survey Tool'!G4:G577,"In Network",'Medicaid In Network Survey Tool'!E4:E577,'Sample Size Calculation'!C5,'Medicaid In Network Survey Tool'!D4:D577,"Children's",'Medicaid In Network Survey Tool'!L4:L577,"Yes"),0)+IFERROR(SUMIFS('Medicaid In Network Survey Tool'!F4:F577,'Medicaid In Network Survey Tool'!G4:G577,"In Network",'Medicaid In Network Survey Tool'!E4:E577,'Sample Size Calculation'!C6,'Medicaid In Network Survey Tool'!D4:D577,"Children's",'Medicaid In Network Survey Tool'!L4:L577,"Yes"),0)+IFERROR(SUMIFS('Medicaid In Network Survey Tool'!F4:F577,'Medicaid In Network Survey Tool'!G4:G577,"In Network",'Medicaid In Network Survey Tool'!E4:E577,'Sample Size Calculation'!C7,'Medicaid In Network Survey Tool'!D4:D577,"Children's",'Medicaid In Network Survey Tool'!L4:L577,"Yes"),0)+IFERROR(SUMIFS('Medicaid In Network Survey Tool'!F4:F577,'Medicaid In Network Survey Tool'!G4:G577,"In Network",'Medicaid In Network Survey Tool'!E4:E577,'Sample Size Calculation'!C8,'Medicaid In Network Survey Tool'!D4:D577,"Children's",'Medicaid In Network Survey Tool'!L4:L577,"Yes"),0)+IFERROR(SUMIFS('Medicaid In Network Survey Tool'!F4:F577,'Medicaid In Network Survey Tool'!G4:G577,"In Network",'Medicaid In Network Survey Tool'!E4:E577,'Sample Size Calculation'!C9,'Medicaid In Network Survey Tool'!D4:D577,"Children's",'Medicaid In Network Survey Tool'!L4:L577,"Yes"),0)+IFERROR(SUMIFS('Medicaid In Network Survey Tool'!F4:F577,'Medicaid In Network Survey Tool'!G4:G577,"In Network",'Medicaid In Network Survey Tool'!E4:E577,'Sample Size Calculation'!C10,'Medicaid In Network Survey Tool'!D4:D577,"Children's",'Medicaid In Network Survey Tool'!L4:L577,"Yes"),0)+IFERROR(SUMIFS('Medicaid In Network Survey Tool'!F4:F577,'Medicaid In Network Survey Tool'!G4:G577,"In Network",'Medicaid In Network Survey Tool'!E4:E577,'Sample Size Calculation'!C11,'Medicaid In Network Survey Tool'!D4:D577,"Children's",'Medicaid In Network Survey Tool'!L4:L577,"Yes"),0)+IFERROR(SUMIFS('Medicaid In Network Survey Tool'!F4:F577,'Medicaid In Network Survey Tool'!G4:G577,"In Network",'Medicaid In Network Survey Tool'!E4:E577,'Sample Size Calculation'!C12,'Medicaid In Network Survey Tool'!D4:D577,"Children's",'Medicaid In Network Survey Tool'!L4:L577,"Yes"),0)+IFERROR(SUMIFS('Medicaid In Network Survey Tool'!F4:F577,'Medicaid In Network Survey Tool'!G4:G577,"In Network",'Medicaid In Network Survey Tool'!E4:E577,'Sample Size Calculation'!C13,'Medicaid In Network Survey Tool'!D4:D577,"Children's",'Medicaid In Network Survey Tool'!L4:L577,"Yes"),0)+IFERROR(SUMIFS('Medicaid In Network Survey Tool'!F4:F577,'Medicaid In Network Survey Tool'!G4:G577,"In Network",'Medicaid In Network Survey Tool'!E4:E577,'Sample Size Calculation'!C14,'Medicaid In Network Survey Tool'!D4:D577,"Children's",'Medicaid In Network Survey Tool'!L4:L577,"Yes"),0)+IFERROR(SUMIFS('Medicaid In Network Survey Tool'!F4:F577,'Medicaid In Network Survey Tool'!G4:G577,"In Network",'Medicaid In Network Survey Tool'!E4:E577,'Sample Size Calculation'!C15,'Medicaid In Network Survey Tool'!D4:D577,"Children's",'Medicaid In Network Survey Tool'!L4:L577,"Yes"),0)+IFERROR(SUMIFS('Medicaid In Network Survey Tool'!F4:F577,'Medicaid In Network Survey Tool'!G4:G577,"In Network",'Medicaid In Network Survey Tool'!E4:E577,'Sample Size Calculation'!C16,'Medicaid In Network Survey Tool'!D4:D577,"Children's",'Medicaid In Network Survey Tool'!L4:L577,"Yes"),0)</f>
        <v>0</v>
      </c>
      <c r="F44" s="56">
        <f>IFERROR(SUMIFS('Medicaid In Network Survey Tool'!F4:F577,'Medicaid In Network Survey Tool'!G4:G577,"In Network",'Medicaid In Network Survey Tool'!E4:E577,'Sample Size Calculation'!C4,'Medicaid In Network Survey Tool'!D4:D577,"Urban"),0)+IFERROR(SUMIFS('Medicaid In Network Survey Tool'!F4:F577,'Medicaid In Network Survey Tool'!G4:G577,"In Network",'Medicaid In Network Survey Tool'!E4:E577,'Sample Size Calculation'!C5,'Medicaid In Network Survey Tool'!D4:D577,"Urban"),0)+IFERROR(SUMIFS('Medicaid In Network Survey Tool'!F4:F577,'Medicaid In Network Survey Tool'!G4:G577,"In Network",'Medicaid In Network Survey Tool'!E4:E577,'Sample Size Calculation'!C6,'Medicaid In Network Survey Tool'!D4:D577,"Urban"),0)+IFERROR(SUMIFS('Medicaid In Network Survey Tool'!F4:F577,'Medicaid In Network Survey Tool'!G4:G577,"In Network",'Medicaid In Network Survey Tool'!E4:E577,'Sample Size Calculation'!C7,'Medicaid In Network Survey Tool'!D4:D577,"Urban"),0)+IFERROR(SUMIFS('Medicaid In Network Survey Tool'!F4:F577,'Medicaid In Network Survey Tool'!G4:G577,"In Network",'Medicaid In Network Survey Tool'!E4:E577,'Sample Size Calculation'!C8,'Medicaid In Network Survey Tool'!D4:D577,"Urban"),0)+IFERROR(SUMIFS('Medicaid In Network Survey Tool'!F4:F577,'Medicaid In Network Survey Tool'!G4:G577,"In Network",'Medicaid In Network Survey Tool'!E4:E577,'Sample Size Calculation'!C9,'Medicaid In Network Survey Tool'!D4:D577,"Urban"),0)+IFERROR(SUMIFS('Medicaid In Network Survey Tool'!F4:F577,'Medicaid In Network Survey Tool'!G4:G577,"In Network",'Medicaid In Network Survey Tool'!E4:E577,'Sample Size Calculation'!C10,'Medicaid In Network Survey Tool'!D4:D577,"Urban"),0)+IFERROR(SUMIFS('Medicaid In Network Survey Tool'!F4:F577,'Medicaid In Network Survey Tool'!G4:G577,"In Network",'Medicaid In Network Survey Tool'!E4:E577,'Sample Size Calculation'!C11,'Medicaid In Network Survey Tool'!D4:D577,"Urban"),0)+IFERROR(SUMIFS('Medicaid In Network Survey Tool'!F4:F577,'Medicaid In Network Survey Tool'!G4:G577,"In Network",'Medicaid In Network Survey Tool'!E4:E577,'Sample Size Calculation'!C12,'Medicaid In Network Survey Tool'!D4:D577,"Urban"),0)+IFERROR(SUMIFS('Medicaid In Network Survey Tool'!F4:F577,'Medicaid In Network Survey Tool'!G4:G577,"In Network",'Medicaid In Network Survey Tool'!E4:E577,'Sample Size Calculation'!C13,'Medicaid In Network Survey Tool'!D4:D577,"Urban"),0)+IFERROR(SUMIFS('Medicaid In Network Survey Tool'!F4:F577,'Medicaid In Network Survey Tool'!G4:G577,"In Network",'Medicaid In Network Survey Tool'!E4:E577,'Sample Size Calculation'!C14,'Medicaid In Network Survey Tool'!D4:D577,"Urban"),0)+IFERROR(SUMIFS('Medicaid In Network Survey Tool'!F4:F577,'Medicaid In Network Survey Tool'!G4:G577,"In Network",'Medicaid In Network Survey Tool'!E4:E577,'Sample Size Calculation'!C15,'Medicaid In Network Survey Tool'!D4:D577,"Urban"),0)+IFERROR(SUMIFS('Medicaid In Network Survey Tool'!F4:F577,'Medicaid In Network Survey Tool'!G4:G577,"In Network",'Medicaid In Network Survey Tool'!E4:E577,'Sample Size Calculation'!C16,'Medicaid In Network Survey Tool'!D4:D577,"Urban"),0)</f>
        <v>0</v>
      </c>
      <c r="G44" s="56">
        <f>IFERROR(SUMIFS('Medicaid In Network Survey Tool'!F4:F577,'Medicaid In Network Survey Tool'!G4:G577,"In Network",'Medicaid In Network Survey Tool'!E4:E577,'Sample Size Calculation'!C4,'Medicaid In Network Survey Tool'!D4:D577,"Urban",'Medicaid In Network Survey Tool'!L4:L577,"Yes"),0)+IFERROR(SUMIFS('Medicaid In Network Survey Tool'!F4:F577,'Medicaid In Network Survey Tool'!G4:G577,"In Network",'Medicaid In Network Survey Tool'!E4:E577,'Sample Size Calculation'!C5,'Medicaid In Network Survey Tool'!D4:D577,"Urban",'Medicaid In Network Survey Tool'!L4:L577,"Yes"),0)+IFERROR(SUMIFS('Medicaid In Network Survey Tool'!F4:F577,'Medicaid In Network Survey Tool'!G4:G577,"In Network",'Medicaid In Network Survey Tool'!E4:E577,'Sample Size Calculation'!C6,'Medicaid In Network Survey Tool'!D4:D577,"Urban",'Medicaid In Network Survey Tool'!L4:L577,"Yes"),0)+IFERROR(SUMIFS('Medicaid In Network Survey Tool'!F4:F577,'Medicaid In Network Survey Tool'!G4:G577,"In Network",'Medicaid In Network Survey Tool'!E4:E577,'Sample Size Calculation'!C7,'Medicaid In Network Survey Tool'!D4:D577,"Urban",'Medicaid In Network Survey Tool'!L4:L577,"Yes"),0)+IFERROR(SUMIFS('Medicaid In Network Survey Tool'!F4:F577,'Medicaid In Network Survey Tool'!G4:G577,"In Network",'Medicaid In Network Survey Tool'!E4:E577,'Sample Size Calculation'!C8,'Medicaid In Network Survey Tool'!D4:D577,"Urban",'Medicaid In Network Survey Tool'!L4:L577,"Yes"),0)+IFERROR(SUMIFS('Medicaid In Network Survey Tool'!F4:F577,'Medicaid In Network Survey Tool'!G4:G577,"In Network",'Medicaid In Network Survey Tool'!E4:E577,'Sample Size Calculation'!C9,'Medicaid In Network Survey Tool'!D4:D577,"Urban",'Medicaid In Network Survey Tool'!L4:L577,"Yes"),0)+IFERROR(SUMIFS('Medicaid In Network Survey Tool'!F4:F577,'Medicaid In Network Survey Tool'!G4:G577,"In Network",'Medicaid In Network Survey Tool'!E4:E577,'Sample Size Calculation'!C10,'Medicaid In Network Survey Tool'!D4:D577,"Urban",'Medicaid In Network Survey Tool'!L4:L577,"Yes"),0)+IFERROR(SUMIFS('Medicaid In Network Survey Tool'!F4:F577,'Medicaid In Network Survey Tool'!G4:G577,"In Network",'Medicaid In Network Survey Tool'!E4:E577,'Sample Size Calculation'!C11,'Medicaid In Network Survey Tool'!D4:D577,"Urban",'Medicaid In Network Survey Tool'!L4:L577,"Yes"),0)+IFERROR(SUMIFS('Medicaid In Network Survey Tool'!F4:F577,'Medicaid In Network Survey Tool'!G4:G577,"In Network",'Medicaid In Network Survey Tool'!E4:E577,'Sample Size Calculation'!C12,'Medicaid In Network Survey Tool'!D4:D577,"Urban",'Medicaid In Network Survey Tool'!L4:L577,"Yes"),0)+IFERROR(SUMIFS('Medicaid In Network Survey Tool'!F4:F577,'Medicaid In Network Survey Tool'!G4:G577,"In Network",'Medicaid In Network Survey Tool'!E4:E577,'Sample Size Calculation'!C13,'Medicaid In Network Survey Tool'!D4:D577,"Urban",'Medicaid In Network Survey Tool'!L4:L577,"Yes"),0)+IFERROR(SUMIFS('Medicaid In Network Survey Tool'!F4:F577,'Medicaid In Network Survey Tool'!G4:G577,"In Network",'Medicaid In Network Survey Tool'!E4:E577,'Sample Size Calculation'!C14,'Medicaid In Network Survey Tool'!D4:D577,"Urban",'Medicaid In Network Survey Tool'!L4:L577,"Yes"),0)+IFERROR(SUMIFS('Medicaid In Network Survey Tool'!F4:F577,'Medicaid In Network Survey Tool'!G4:G577,"In Network",'Medicaid In Network Survey Tool'!E4:E577,'Sample Size Calculation'!C15,'Medicaid In Network Survey Tool'!D4:D577,"Urban",'Medicaid In Network Survey Tool'!L4:L577,"Yes"),0)+IFERROR(SUMIFS('Medicaid In Network Survey Tool'!F4:F577,'Medicaid In Network Survey Tool'!G4:G577,"In Network",'Medicaid In Network Survey Tool'!E4:E577,'Sample Size Calculation'!C16,'Medicaid In Network Survey Tool'!D4:D577,"Urban",'Medicaid In Network Survey Tool'!L4:L577,"Yes"),0)</f>
        <v>0</v>
      </c>
      <c r="H44" s="56">
        <f>IFERROR(SUMIFS('Medicaid In Network Survey Tool'!F4:F577,'Medicaid In Network Survey Tool'!G4:G577,"In Network",'Medicaid In Network Survey Tool'!E4:E577,'Sample Size Calculation'!C4,'Medicaid In Network Survey Tool'!D4:D577,"State-Owned Non-IMD"),0)+IFERROR(SUMIFS('Medicaid In Network Survey Tool'!F4:F577,'Medicaid In Network Survey Tool'!G4:G577,"In Network",'Medicaid In Network Survey Tool'!E4:E577,'Sample Size Calculation'!C5,'Medicaid In Network Survey Tool'!D4:D577,"State-Owned Non-IMD"),0)+IFERROR(SUMIFS('Medicaid In Network Survey Tool'!F4:F577,'Medicaid In Network Survey Tool'!G4:G577,"In Network",'Medicaid In Network Survey Tool'!E4:E577,'Sample Size Calculation'!C6,'Medicaid In Network Survey Tool'!D4:D577,"State-Owned Non-IMD"),0)+IFERROR(SUMIFS('Medicaid In Network Survey Tool'!F4:F577,'Medicaid In Network Survey Tool'!G4:G577,"In Network",'Medicaid In Network Survey Tool'!E4:E577,'Sample Size Calculation'!C7,'Medicaid In Network Survey Tool'!D4:D577,"State-Owned Non-IMD"),0)+IFERROR(SUMIFS('Medicaid In Network Survey Tool'!F4:F577,'Medicaid In Network Survey Tool'!G4:G577,"In Network",'Medicaid In Network Survey Tool'!E4:E577,'Sample Size Calculation'!C8,'Medicaid In Network Survey Tool'!D4:D577,"State-Owned Non-IMD"),0)+IFERROR(SUMIFS('Medicaid In Network Survey Tool'!F4:F577,'Medicaid In Network Survey Tool'!G4:G577,"In Network",'Medicaid In Network Survey Tool'!E4:E577,'Sample Size Calculation'!C9,'Medicaid In Network Survey Tool'!D4:D577,"State-Owned Non-IMD"),0)+IFERROR(SUMIFS('Medicaid In Network Survey Tool'!F4:F577,'Medicaid In Network Survey Tool'!G4:G577,"In Network",'Medicaid In Network Survey Tool'!E4:E577,'Sample Size Calculation'!C10,'Medicaid In Network Survey Tool'!D4:D577,"State-Owned Non-IMD"),0)+IFERROR(SUMIFS('Medicaid In Network Survey Tool'!F4:F577,'Medicaid In Network Survey Tool'!G4:G577,"In Network",'Medicaid In Network Survey Tool'!E4:E577,'Sample Size Calculation'!C11,'Medicaid In Network Survey Tool'!D4:D577,"State-Owned Non-IMD"),0)+IFERROR(SUMIFS('Medicaid In Network Survey Tool'!F4:F577,'Medicaid In Network Survey Tool'!G4:G577,"In Network",'Medicaid In Network Survey Tool'!E4:E577,'Sample Size Calculation'!C12,'Medicaid In Network Survey Tool'!D4:D577,"State-Owned Non-IMD"),0)+IFERROR(SUMIFS('Medicaid In Network Survey Tool'!F4:F577,'Medicaid In Network Survey Tool'!G4:G577,"In Network",'Medicaid In Network Survey Tool'!E4:E577,'Sample Size Calculation'!C13,'Medicaid In Network Survey Tool'!D4:D577,"State-Owned Non-IMD"),0)+IFERROR(SUMIFS('Medicaid In Network Survey Tool'!F4:F577,'Medicaid In Network Survey Tool'!G4:G577,"In Network",'Medicaid In Network Survey Tool'!E4:E577,'Sample Size Calculation'!C14,'Medicaid In Network Survey Tool'!D4:D577,"State-Owned Non-IMD"),0)+IFERROR(SUMIFS('Medicaid In Network Survey Tool'!F4:F577,'Medicaid In Network Survey Tool'!G4:G577,"In Network",'Medicaid In Network Survey Tool'!E4:E577,'Sample Size Calculation'!C15,'Medicaid In Network Survey Tool'!D4:D577,"State-Owned Non-IMD"),0)+IFERROR(SUMIFS('Medicaid In Network Survey Tool'!F4:F577,'Medicaid In Network Survey Tool'!G4:G577,"In Network",'Medicaid In Network Survey Tool'!E4:E577,'Sample Size Calculation'!C16,'Medicaid In Network Survey Tool'!D4:D577,"State-Owned Non-IMD"),0)</f>
        <v>0</v>
      </c>
      <c r="I44" s="57">
        <f>IFERROR(SUMIFS('Medicaid In Network Survey Tool'!F4:F577,'Medicaid In Network Survey Tool'!G4:G577,"In Network",'Medicaid In Network Survey Tool'!E4:E577,'Sample Size Calculation'!C4,'Medicaid In Network Survey Tool'!D4:D577,"State-Owned Non-IMD",'Medicaid In Network Survey Tool'!L4:L577,"Yes"),0)+IFERROR(SUMIFS('Medicaid In Network Survey Tool'!F4:F577,'Medicaid In Network Survey Tool'!G4:G577,"In Network",'Medicaid In Network Survey Tool'!E4:E577,'Sample Size Calculation'!C5,'Medicaid In Network Survey Tool'!D4:D577,"State-Owned Non-IMD",'Medicaid In Network Survey Tool'!L4:L577,"Yes"),0)+IFERROR(SUMIFS('Medicaid In Network Survey Tool'!F4:F577,'Medicaid In Network Survey Tool'!G4:G577,"In Network",'Medicaid In Network Survey Tool'!E4:E577,'Sample Size Calculation'!C6,'Medicaid In Network Survey Tool'!D4:D577,"State-Owned Non-IMD",'Medicaid In Network Survey Tool'!L4:L577,"Yes"),0)+IFERROR(SUMIFS('Medicaid In Network Survey Tool'!F4:F577,'Medicaid In Network Survey Tool'!G4:G577,"In Network",'Medicaid In Network Survey Tool'!E4:E577,'Sample Size Calculation'!C7,'Medicaid In Network Survey Tool'!D4:D577,"State-Owned Non-IMD",'Medicaid In Network Survey Tool'!L4:L577,"Yes"),0)+IFERROR(SUMIFS('Medicaid In Network Survey Tool'!F4:F577,'Medicaid In Network Survey Tool'!G4:G577,"In Network",'Medicaid In Network Survey Tool'!E4:E577,'Sample Size Calculation'!C8,'Medicaid In Network Survey Tool'!D4:D577,"State-Owned Non-IMD",'Medicaid In Network Survey Tool'!L4:L577,"Yes"),0)+IFERROR(SUMIFS('Medicaid In Network Survey Tool'!F4:F577,'Medicaid In Network Survey Tool'!G4:G577,"In Network",'Medicaid In Network Survey Tool'!E4:E577,'Sample Size Calculation'!C9,'Medicaid In Network Survey Tool'!D4:D577,"State-Owned Non-IMD",'Medicaid In Network Survey Tool'!L4:L577,"Yes"),0)+IFERROR(SUMIFS('Medicaid In Network Survey Tool'!F4:F577,'Medicaid In Network Survey Tool'!G4:G577,"In Network",'Medicaid In Network Survey Tool'!E4:E577,'Sample Size Calculation'!C10,'Medicaid In Network Survey Tool'!D4:D577,"State-Owned Non-IMD",'Medicaid In Network Survey Tool'!L4:L577,"Yes"),0)+IFERROR(SUMIFS('Medicaid In Network Survey Tool'!F4:F577,'Medicaid In Network Survey Tool'!G4:G577,"In Network",'Medicaid In Network Survey Tool'!E4:E577,'Sample Size Calculation'!C11,'Medicaid In Network Survey Tool'!D4:D577,"State-Owned Non-IMD",'Medicaid In Network Survey Tool'!L4:L577,"Yes"),0)+IFERROR(SUMIFS('Medicaid In Network Survey Tool'!F4:F577,'Medicaid In Network Survey Tool'!G4:G577,"In Network",'Medicaid In Network Survey Tool'!E4:E577,'Sample Size Calculation'!C12,'Medicaid In Network Survey Tool'!D4:D577,"State-Owned Non-IMD",'Medicaid In Network Survey Tool'!L4:L577,"Yes"),0)+IFERROR(SUMIFS('Medicaid In Network Survey Tool'!F4:F577,'Medicaid In Network Survey Tool'!G4:G577,"In Network",'Medicaid In Network Survey Tool'!E4:E577,'Sample Size Calculation'!C13,'Medicaid In Network Survey Tool'!D4:D577,"State-Owned Non-IMD",'Medicaid In Network Survey Tool'!L4:L577,"Yes"),0)+IFERROR(SUMIFS('Medicaid In Network Survey Tool'!F4:F577,'Medicaid In Network Survey Tool'!G4:G577,"In Network",'Medicaid In Network Survey Tool'!E4:E577,'Sample Size Calculation'!C14,'Medicaid In Network Survey Tool'!D4:D577,"State-Owned Non-IMD",'Medicaid In Network Survey Tool'!L4:L577,"Yes"),0)+IFERROR(SUMIFS('Medicaid In Network Survey Tool'!F4:F577,'Medicaid In Network Survey Tool'!G4:G577,"In Network",'Medicaid In Network Survey Tool'!E4:E577,'Sample Size Calculation'!C15,'Medicaid In Network Survey Tool'!D4:D577,"State-Owned Non-IMD",'Medicaid In Network Survey Tool'!L4:L577,"Yes"),0)+IFERROR(SUMIFS('Medicaid In Network Survey Tool'!F4:F577,'Medicaid In Network Survey Tool'!G4:G577,"In Network",'Medicaid In Network Survey Tool'!E4:E577,'Sample Size Calculation'!C16,'Medicaid In Network Survey Tool'!D4:D577,"State-Owned Non-IMD",'Medicaid In Network Survey Tool'!L4:L577,"Yes"),0)</f>
        <v>0</v>
      </c>
      <c r="J44" s="58">
        <f>IFERROR(SUMIFS('Medicaid In Network Survey Tool'!H4:H577,'Medicaid In Network Survey Tool'!I4:I577,"In Network",'Medicaid In Network Survey Tool'!E4:E577,'Sample Size Calculation'!E4,'Medicaid In Network Survey Tool'!D4:D577,"Rural"),0)+IFERROR(SUMIFS('Medicaid In Network Survey Tool'!H4:H577,'Medicaid In Network Survey Tool'!I4:I577,"In Network",'Medicaid In Network Survey Tool'!E4:E577,'Sample Size Calculation'!E5,'Medicaid In Network Survey Tool'!D4:D577,"Rural"),0)+IFERROR(SUMIFS('Medicaid In Network Survey Tool'!H4:H577,'Medicaid In Network Survey Tool'!I4:I577,"In Network",'Medicaid In Network Survey Tool'!E4:E577,'Sample Size Calculation'!E6,'Medicaid In Network Survey Tool'!D4:D577,"Rural"),0)+IFERROR(SUMIFS('Medicaid In Network Survey Tool'!H4:H577,'Medicaid In Network Survey Tool'!I4:I577,"In Network",'Medicaid In Network Survey Tool'!E4:E577,'Sample Size Calculation'!E7,'Medicaid In Network Survey Tool'!D4:D577,"Rural"),0)+IFERROR(SUMIFS('Medicaid In Network Survey Tool'!H4:H577,'Medicaid In Network Survey Tool'!I4:I577,"In Network",'Medicaid In Network Survey Tool'!E4:E577,'Sample Size Calculation'!E8,'Medicaid In Network Survey Tool'!D4:D577,"Rural"),0)+IFERROR(SUMIFS('Medicaid In Network Survey Tool'!H4:H577,'Medicaid In Network Survey Tool'!I4:I577,"In Network",'Medicaid In Network Survey Tool'!E4:E577,'Sample Size Calculation'!E9,'Medicaid In Network Survey Tool'!D4:D577,"Rural"),0)+IFERROR(SUMIFS('Medicaid In Network Survey Tool'!H4:H577,'Medicaid In Network Survey Tool'!I4:I577,"In Network",'Medicaid In Network Survey Tool'!E4:E577,'Sample Size Calculation'!E10,'Medicaid In Network Survey Tool'!D4:D577,"Rural"),0)+IFERROR(SUMIFS('Medicaid In Network Survey Tool'!H4:H577,'Medicaid In Network Survey Tool'!I4:I577,"In Network",'Medicaid In Network Survey Tool'!E4:E577,'Sample Size Calculation'!E11,'Medicaid In Network Survey Tool'!D4:D577,"Rural"),0)+IFERROR(SUMIFS('Medicaid In Network Survey Tool'!H4:H577,'Medicaid In Network Survey Tool'!I4:I577,"In Network",'Medicaid In Network Survey Tool'!E4:E577,'Sample Size Calculation'!E12,'Medicaid In Network Survey Tool'!D4:D577,"Rural"),0)+IFERROR(SUMIFS('Medicaid In Network Survey Tool'!H4:H577,'Medicaid In Network Survey Tool'!I4:I577,"In Network",'Medicaid In Network Survey Tool'!E4:E577,'Sample Size Calculation'!E13,'Medicaid In Network Survey Tool'!D4:D577,"Rural"),0)+IFERROR(SUMIFS('Medicaid In Network Survey Tool'!H4:H577,'Medicaid In Network Survey Tool'!I4:I577,"In Network",'Medicaid In Network Survey Tool'!E4:E577,'Sample Size Calculation'!E14,'Medicaid In Network Survey Tool'!D4:D577,"Rural"),0)+IFERROR(SUMIFS('Medicaid In Network Survey Tool'!H4:H577,'Medicaid In Network Survey Tool'!I4:I577,"In Network",'Medicaid In Network Survey Tool'!E4:E577,'Sample Size Calculation'!E15,'Medicaid In Network Survey Tool'!D4:D577,"Rural"),0)+IFERROR(SUMIFS('Medicaid In Network Survey Tool'!H4:H577,'Medicaid In Network Survey Tool'!I4:I577,"In Network",'Medicaid In Network Survey Tool'!E4:E577,'Sample Size Calculation'!E16,'Medicaid In Network Survey Tool'!D4:D577,"Rural"),0)</f>
        <v>0</v>
      </c>
      <c r="K44" s="56">
        <f>IFERROR(SUMIFS('Medicaid In Network Survey Tool'!H4:H577,'Medicaid In Network Survey Tool'!I4:I577,"In Network",'Medicaid In Network Survey Tool'!E4:E577,'Sample Size Calculation'!E4,'Medicaid In Network Survey Tool'!D4:D577,"Rural"),0)+IFERROR(SUMIFS('Medicaid In Network Survey Tool'!H4:H577,'Medicaid In Network Survey Tool'!I4:I577,"In Network",'Medicaid In Network Survey Tool'!E4:E577,'Sample Size Calculation'!E5,'Medicaid In Network Survey Tool'!D4:D577,"Rural"),0)+IFERROR(SUMIFS('Medicaid In Network Survey Tool'!H4:H577,'Medicaid In Network Survey Tool'!I4:I577,"In Network",'Medicaid In Network Survey Tool'!E4:E577,'Sample Size Calculation'!E6,'Medicaid In Network Survey Tool'!D4:D577,"Rural"),0)+IFERROR(SUMIFS('Medicaid In Network Survey Tool'!H4:H577,'Medicaid In Network Survey Tool'!I4:I577,"In Network",'Medicaid In Network Survey Tool'!E4:E577,'Sample Size Calculation'!E7,'Medicaid In Network Survey Tool'!D4:D577,"Rural"),0)+IFERROR(SUMIFS('Medicaid In Network Survey Tool'!H4:H577,'Medicaid In Network Survey Tool'!I4:I577,"In Network",'Medicaid In Network Survey Tool'!E4:E577,'Sample Size Calculation'!E8,'Medicaid In Network Survey Tool'!D4:D577,"Rural"),0)+IFERROR(SUMIFS('Medicaid In Network Survey Tool'!H4:H577,'Medicaid In Network Survey Tool'!I4:I577,"In Network",'Medicaid In Network Survey Tool'!E4:E577,'Sample Size Calculation'!E9,'Medicaid In Network Survey Tool'!D4:D577,"Rural"),0)+IFERROR(SUMIFS('Medicaid In Network Survey Tool'!H4:H577,'Medicaid In Network Survey Tool'!I4:I577,"In Network",'Medicaid In Network Survey Tool'!E4:E577,'Sample Size Calculation'!E10,'Medicaid In Network Survey Tool'!D4:D577,"Rural"),0)+IFERROR(SUMIFS('Medicaid In Network Survey Tool'!H4:H577,'Medicaid In Network Survey Tool'!I4:I577,"In Network",'Medicaid In Network Survey Tool'!E4:E577,'Sample Size Calculation'!E11,'Medicaid In Network Survey Tool'!D4:D577,"Rural"),0)+IFERROR(SUMIFS('Medicaid In Network Survey Tool'!H4:H577,'Medicaid In Network Survey Tool'!I4:I577,"In Network",'Medicaid In Network Survey Tool'!E4:E577,'Sample Size Calculation'!E12,'Medicaid In Network Survey Tool'!D4:D577,"Rural"),0)+IFERROR(SUMIFS('Medicaid In Network Survey Tool'!H4:H577,'Medicaid In Network Survey Tool'!I4:I577,"In Network",'Medicaid In Network Survey Tool'!E4:E577,'Sample Size Calculation'!E13,'Medicaid In Network Survey Tool'!D4:D577,"Rural"),0)+IFERROR(SUMIFS('Medicaid In Network Survey Tool'!H4:H577,'Medicaid In Network Survey Tool'!I4:I577,"In Network",'Medicaid In Network Survey Tool'!E4:E577,'Sample Size Calculation'!E14,'Medicaid In Network Survey Tool'!D4:D577,"Rural"),0)+IFERROR(SUMIFS('Medicaid In Network Survey Tool'!H4:H577,'Medicaid In Network Survey Tool'!I4:I577,"In Network",'Medicaid In Network Survey Tool'!E4:E577,'Sample Size Calculation'!E15,'Medicaid In Network Survey Tool'!D4:D577,"Rural"),0)+IFERROR(SUMIFS('Medicaid In Network Survey Tool'!H4:H577,'Medicaid In Network Survey Tool'!I4:I577,"In Network",'Medicaid In Network Survey Tool'!E4:E577,'Sample Size Calculation'!E16,'Medicaid In Network Survey Tool'!D4:D577,"Rural"),0)</f>
        <v>0</v>
      </c>
      <c r="L44" s="56">
        <f>IFERROR(SUMIFS('Medicaid In Network Survey Tool'!H4:H577,'Medicaid In Network Survey Tool'!I4:I577,"In Network",'Medicaid In Network Survey Tool'!E4:E577,'Sample Size Calculation'!E4,'Medicaid In Network Survey Tool'!D4:D577,"Children's"),0)+IFERROR(SUMIFS('Medicaid In Network Survey Tool'!H4:H577,'Medicaid In Network Survey Tool'!I4:I577,"In Network",'Medicaid In Network Survey Tool'!E4:E577,'Sample Size Calculation'!E5,'Medicaid In Network Survey Tool'!D4:D577,"Children's"),0)+IFERROR(SUMIFS('Medicaid In Network Survey Tool'!H4:H577,'Medicaid In Network Survey Tool'!I4:I577,"In Network",'Medicaid In Network Survey Tool'!E4:E577,'Sample Size Calculation'!E6,'Medicaid In Network Survey Tool'!D4:D577,"Children's"),0)+IFERROR(SUMIFS('Medicaid In Network Survey Tool'!H4:H577,'Medicaid In Network Survey Tool'!I4:I577,"In Network",'Medicaid In Network Survey Tool'!E4:E577,'Sample Size Calculation'!E7,'Medicaid In Network Survey Tool'!D4:D577,"Children's"),0)+IFERROR(SUMIFS('Medicaid In Network Survey Tool'!H4:H577,'Medicaid In Network Survey Tool'!I4:I577,"In Network",'Medicaid In Network Survey Tool'!E4:E577,'Sample Size Calculation'!E8,'Medicaid In Network Survey Tool'!D4:D577,"Children's"),0)+IFERROR(SUMIFS('Medicaid In Network Survey Tool'!H4:H577,'Medicaid In Network Survey Tool'!I4:I577,"In Network",'Medicaid In Network Survey Tool'!E4:E577,'Sample Size Calculation'!E9,'Medicaid In Network Survey Tool'!D4:D577,"Children's"),0)+IFERROR(SUMIFS('Medicaid In Network Survey Tool'!H4:H577,'Medicaid In Network Survey Tool'!I4:I577,"In Network",'Medicaid In Network Survey Tool'!E4:E577,'Sample Size Calculation'!E10,'Medicaid In Network Survey Tool'!D4:D577,"Children's"),0)+IFERROR(SUMIFS('Medicaid In Network Survey Tool'!H4:H577,'Medicaid In Network Survey Tool'!I4:I577,"In Network",'Medicaid In Network Survey Tool'!E4:E577,'Sample Size Calculation'!E11,'Medicaid In Network Survey Tool'!D4:D577,"Children's"),0)+IFERROR(SUMIFS('Medicaid In Network Survey Tool'!H4:H577,'Medicaid In Network Survey Tool'!I4:I577,"In Network",'Medicaid In Network Survey Tool'!E4:E577,'Sample Size Calculation'!E12,'Medicaid In Network Survey Tool'!D4:D577,"Children's"),0)+IFERROR(SUMIFS('Medicaid In Network Survey Tool'!H4:H577,'Medicaid In Network Survey Tool'!I4:I577,"In Network",'Medicaid In Network Survey Tool'!E4:E577,'Sample Size Calculation'!E13,'Medicaid In Network Survey Tool'!D4:D577,"Children's"),0)+IFERROR(SUMIFS('Medicaid In Network Survey Tool'!H4:H577,'Medicaid In Network Survey Tool'!I4:I577,"In Network",'Medicaid In Network Survey Tool'!E4:E577,'Sample Size Calculation'!E14,'Medicaid In Network Survey Tool'!D4:D577,"Children's"),0)+IFERROR(SUMIFS('Medicaid In Network Survey Tool'!H4:H577,'Medicaid In Network Survey Tool'!I4:I577,"In Network",'Medicaid In Network Survey Tool'!E4:E577,'Sample Size Calculation'!E15,'Medicaid In Network Survey Tool'!D4:D577,"Children's"),0)+IFERROR(SUMIFS('Medicaid In Network Survey Tool'!H4:H577,'Medicaid In Network Survey Tool'!I4:I577,"In Network",'Medicaid In Network Survey Tool'!E4:E577,'Sample Size Calculation'!E16,'Medicaid In Network Survey Tool'!D4:D577,"Children's"),0)</f>
        <v>0</v>
      </c>
      <c r="M44" s="56">
        <f>IFERROR(SUMIFS('Medicaid In Network Survey Tool'!H4:H577,'Medicaid In Network Survey Tool'!I4:I577,"In Network",'Medicaid In Network Survey Tool'!E4:E577,'Sample Size Calculation'!E4,'Medicaid In Network Survey Tool'!D4:D577,"Children's"),0)+IFERROR(SUMIFS('Medicaid In Network Survey Tool'!H4:H577,'Medicaid In Network Survey Tool'!I4:I577,"In Network",'Medicaid In Network Survey Tool'!E4:E577,'Sample Size Calculation'!E5,'Medicaid In Network Survey Tool'!D4:D577,"Children's"),0)+IFERROR(SUMIFS('Medicaid In Network Survey Tool'!H4:H577,'Medicaid In Network Survey Tool'!I4:I577,"In Network",'Medicaid In Network Survey Tool'!E4:E577,'Sample Size Calculation'!E6,'Medicaid In Network Survey Tool'!D4:D577,"Children's"),0)+IFERROR(SUMIFS('Medicaid In Network Survey Tool'!H4:H577,'Medicaid In Network Survey Tool'!I4:I577,"In Network",'Medicaid In Network Survey Tool'!E4:E577,'Sample Size Calculation'!E7,'Medicaid In Network Survey Tool'!D4:D577,"Children's"),0)+IFERROR(SUMIFS('Medicaid In Network Survey Tool'!H4:H577,'Medicaid In Network Survey Tool'!I4:I577,"In Network",'Medicaid In Network Survey Tool'!E4:E577,'Sample Size Calculation'!E8,'Medicaid In Network Survey Tool'!D4:D577,"Children's"),0)+IFERROR(SUMIFS('Medicaid In Network Survey Tool'!H4:H577,'Medicaid In Network Survey Tool'!I4:I577,"In Network",'Medicaid In Network Survey Tool'!E4:E577,'Sample Size Calculation'!E9,'Medicaid In Network Survey Tool'!D4:D577,"Children's"),0)+IFERROR(SUMIFS('Medicaid In Network Survey Tool'!H4:H577,'Medicaid In Network Survey Tool'!I4:I577,"In Network",'Medicaid In Network Survey Tool'!E4:E577,'Sample Size Calculation'!E10,'Medicaid In Network Survey Tool'!D4:D577,"Children's"),0)+IFERROR(SUMIFS('Medicaid In Network Survey Tool'!H4:H577,'Medicaid In Network Survey Tool'!I4:I577,"In Network",'Medicaid In Network Survey Tool'!E4:E577,'Sample Size Calculation'!E11,'Medicaid In Network Survey Tool'!D4:D577,"Children's"),0)+IFERROR(SUMIFS('Medicaid In Network Survey Tool'!H4:H577,'Medicaid In Network Survey Tool'!I4:I577,"In Network",'Medicaid In Network Survey Tool'!E4:E577,'Sample Size Calculation'!E12,'Medicaid In Network Survey Tool'!D4:D577,"Children's"),0)+IFERROR(SUMIFS('Medicaid In Network Survey Tool'!H4:H577,'Medicaid In Network Survey Tool'!I4:I577,"In Network",'Medicaid In Network Survey Tool'!E4:E577,'Sample Size Calculation'!E13,'Medicaid In Network Survey Tool'!D4:D577,"Children's"),0)+IFERROR(SUMIFS('Medicaid In Network Survey Tool'!H4:H577,'Medicaid In Network Survey Tool'!I4:I577,"In Network",'Medicaid In Network Survey Tool'!E4:E577,'Sample Size Calculation'!E14,'Medicaid In Network Survey Tool'!D4:D577,"Children's"),0)+IFERROR(SUMIFS('Medicaid In Network Survey Tool'!H4:H577,'Medicaid In Network Survey Tool'!I4:I577,"In Network",'Medicaid In Network Survey Tool'!E4:E577,'Sample Size Calculation'!E15,'Medicaid In Network Survey Tool'!D4:D577,"Children's"),0)+IFERROR(SUMIFS('Medicaid In Network Survey Tool'!H4:H577,'Medicaid In Network Survey Tool'!I4:I577,"In Network",'Medicaid In Network Survey Tool'!E4:E577,'Sample Size Calculation'!E16,'Medicaid In Network Survey Tool'!D4:D577,"Children's"),0)</f>
        <v>0</v>
      </c>
      <c r="N44" s="56">
        <f>IFERROR(SUMIFS('Medicaid In Network Survey Tool'!H4:H577,'Medicaid In Network Survey Tool'!I4:I577,"In Network",'Medicaid In Network Survey Tool'!E4:E577,'Sample Size Calculation'!E4,'Medicaid In Network Survey Tool'!D4:D577,"Urban"),0)+IFERROR(SUMIFS('Medicaid In Network Survey Tool'!H4:H577,'Medicaid In Network Survey Tool'!I4:I577,"In Network",'Medicaid In Network Survey Tool'!E4:E577,'Sample Size Calculation'!E5,'Medicaid In Network Survey Tool'!D4:D577,"Urban"),0)+IFERROR(SUMIFS('Medicaid In Network Survey Tool'!H4:H577,'Medicaid In Network Survey Tool'!I4:I577,"In Network",'Medicaid In Network Survey Tool'!E4:E577,'Sample Size Calculation'!E6,'Medicaid In Network Survey Tool'!D4:D577,"Urban"),0)+IFERROR(SUMIFS('Medicaid In Network Survey Tool'!H4:H577,'Medicaid In Network Survey Tool'!I4:I577,"In Network",'Medicaid In Network Survey Tool'!E4:E577,'Sample Size Calculation'!E7,'Medicaid In Network Survey Tool'!D4:D577,"Urban"),0)+IFERROR(SUMIFS('Medicaid In Network Survey Tool'!H4:H577,'Medicaid In Network Survey Tool'!I4:I577,"In Network",'Medicaid In Network Survey Tool'!E4:E577,'Sample Size Calculation'!E8,'Medicaid In Network Survey Tool'!D4:D577,"Urban"),0)+IFERROR(SUMIFS('Medicaid In Network Survey Tool'!H4:H577,'Medicaid In Network Survey Tool'!I4:I577,"In Network",'Medicaid In Network Survey Tool'!E4:E577,'Sample Size Calculation'!E9,'Medicaid In Network Survey Tool'!D4:D577,"Urban"),0)+IFERROR(SUMIFS('Medicaid In Network Survey Tool'!H4:H577,'Medicaid In Network Survey Tool'!I4:I577,"In Network",'Medicaid In Network Survey Tool'!E4:E577,'Sample Size Calculation'!E10,'Medicaid In Network Survey Tool'!D4:D577,"Urban"),0)+IFERROR(SUMIFS('Medicaid In Network Survey Tool'!H4:H577,'Medicaid In Network Survey Tool'!I4:I577,"In Network",'Medicaid In Network Survey Tool'!E4:E577,'Sample Size Calculation'!E11,'Medicaid In Network Survey Tool'!D4:D577,"Urban"),0)+IFERROR(SUMIFS('Medicaid In Network Survey Tool'!H4:H577,'Medicaid In Network Survey Tool'!I4:I577,"In Network",'Medicaid In Network Survey Tool'!E4:E577,'Sample Size Calculation'!E12,'Medicaid In Network Survey Tool'!D4:D577,"Urban"),0)+IFERROR(SUMIFS('Medicaid In Network Survey Tool'!H4:H577,'Medicaid In Network Survey Tool'!I4:I577,"In Network",'Medicaid In Network Survey Tool'!E4:E577,'Sample Size Calculation'!E13,'Medicaid In Network Survey Tool'!D4:D577,"Urban"),0)+IFERROR(SUMIFS('Medicaid In Network Survey Tool'!H4:H577,'Medicaid In Network Survey Tool'!I4:I577,"In Network",'Medicaid In Network Survey Tool'!E4:E577,'Sample Size Calculation'!E14,'Medicaid In Network Survey Tool'!D4:D577,"Urban"),0)+IFERROR(SUMIFS('Medicaid In Network Survey Tool'!H4:H577,'Medicaid In Network Survey Tool'!I4:I577,"In Network",'Medicaid In Network Survey Tool'!E4:E577,'Sample Size Calculation'!E15,'Medicaid In Network Survey Tool'!D4:D577,"Urban"),0)+IFERROR(SUMIFS('Medicaid In Network Survey Tool'!H4:H577,'Medicaid In Network Survey Tool'!I4:I577,"In Network",'Medicaid In Network Survey Tool'!E4:E577,'Sample Size Calculation'!E16,'Medicaid In Network Survey Tool'!D4:D577,"Urban"),0)</f>
        <v>0</v>
      </c>
      <c r="O44" s="56">
        <f>IFERROR(SUMIFS('Medicaid In Network Survey Tool'!H4:H577,'Medicaid In Network Survey Tool'!I4:I577,"In Network",'Medicaid In Network Survey Tool'!E4:E577,'Sample Size Calculation'!E4,'Medicaid In Network Survey Tool'!D4:D577,"Urban"),0)+IFERROR(SUMIFS('Medicaid In Network Survey Tool'!H4:H577,'Medicaid In Network Survey Tool'!I4:I577,"In Network",'Medicaid In Network Survey Tool'!E4:E577,'Sample Size Calculation'!E5,'Medicaid In Network Survey Tool'!D4:D577,"Urban"),0)+IFERROR(SUMIFS('Medicaid In Network Survey Tool'!H4:H577,'Medicaid In Network Survey Tool'!I4:I577,"In Network",'Medicaid In Network Survey Tool'!E4:E577,'Sample Size Calculation'!E6,'Medicaid In Network Survey Tool'!D4:D577,"Urban"),0)+IFERROR(SUMIFS('Medicaid In Network Survey Tool'!H4:H577,'Medicaid In Network Survey Tool'!I4:I577,"In Network",'Medicaid In Network Survey Tool'!E4:E577,'Sample Size Calculation'!E7,'Medicaid In Network Survey Tool'!D4:D577,"Urban"),0)+IFERROR(SUMIFS('Medicaid In Network Survey Tool'!H4:H577,'Medicaid In Network Survey Tool'!I4:I577,"In Network",'Medicaid In Network Survey Tool'!E4:E577,'Sample Size Calculation'!E8,'Medicaid In Network Survey Tool'!D4:D577,"Urban"),0)+IFERROR(SUMIFS('Medicaid In Network Survey Tool'!H4:H577,'Medicaid In Network Survey Tool'!I4:I577,"In Network",'Medicaid In Network Survey Tool'!E4:E577,'Sample Size Calculation'!E9,'Medicaid In Network Survey Tool'!D4:D577,"Urban"),0)+IFERROR(SUMIFS('Medicaid In Network Survey Tool'!H4:H577,'Medicaid In Network Survey Tool'!I4:I577,"In Network",'Medicaid In Network Survey Tool'!E4:E577,'Sample Size Calculation'!E10,'Medicaid In Network Survey Tool'!D4:D577,"Urban"),0)+IFERROR(SUMIFS('Medicaid In Network Survey Tool'!H4:H577,'Medicaid In Network Survey Tool'!I4:I577,"In Network",'Medicaid In Network Survey Tool'!E4:E577,'Sample Size Calculation'!E11,'Medicaid In Network Survey Tool'!D4:D577,"Urban"),0)+IFERROR(SUMIFS('Medicaid In Network Survey Tool'!H4:H577,'Medicaid In Network Survey Tool'!I4:I577,"In Network",'Medicaid In Network Survey Tool'!E4:E577,'Sample Size Calculation'!E12,'Medicaid In Network Survey Tool'!D4:D577,"Urban"),0)+IFERROR(SUMIFS('Medicaid In Network Survey Tool'!H4:H577,'Medicaid In Network Survey Tool'!I4:I577,"In Network",'Medicaid In Network Survey Tool'!E4:E577,'Sample Size Calculation'!E13,'Medicaid In Network Survey Tool'!D4:D577,"Urban"),0)+IFERROR(SUMIFS('Medicaid In Network Survey Tool'!H4:H577,'Medicaid In Network Survey Tool'!I4:I577,"In Network",'Medicaid In Network Survey Tool'!E4:E577,'Sample Size Calculation'!E14,'Medicaid In Network Survey Tool'!D4:D577,"Urban"),0)+IFERROR(SUMIFS('Medicaid In Network Survey Tool'!H4:H577,'Medicaid In Network Survey Tool'!I4:I577,"In Network",'Medicaid In Network Survey Tool'!E4:E577,'Sample Size Calculation'!E15,'Medicaid In Network Survey Tool'!D4:D577,"Urban"),0)+IFERROR(SUMIFS('Medicaid In Network Survey Tool'!H4:H577,'Medicaid In Network Survey Tool'!I4:I577,"In Network",'Medicaid In Network Survey Tool'!E4:E577,'Sample Size Calculation'!E16,'Medicaid In Network Survey Tool'!D4:D577,"Urban"),0)</f>
        <v>0</v>
      </c>
      <c r="P44" s="56">
        <f>IFERROR(SUMIFS('Medicaid In Network Survey Tool'!H4:H577,'Medicaid In Network Survey Tool'!I4:I577,"In Network",'Medicaid In Network Survey Tool'!E4:E577,'Sample Size Calculation'!E4,'Medicaid In Network Survey Tool'!D4:D577,"State-Owned Non-IMD"),0)+IFERROR(SUMIFS('Medicaid In Network Survey Tool'!H4:H577,'Medicaid In Network Survey Tool'!I4:I577,"In Network",'Medicaid In Network Survey Tool'!E4:E577,'Sample Size Calculation'!E5,'Medicaid In Network Survey Tool'!D4:D577,"State-Owned Non-IMD"),0)+IFERROR(SUMIFS('Medicaid In Network Survey Tool'!H4:H577,'Medicaid In Network Survey Tool'!I4:I577,"In Network",'Medicaid In Network Survey Tool'!E4:E577,'Sample Size Calculation'!E6,'Medicaid In Network Survey Tool'!D4:D577,"State-Owned Non-IMD"),0)+IFERROR(SUMIFS('Medicaid In Network Survey Tool'!H4:H577,'Medicaid In Network Survey Tool'!I4:I577,"In Network",'Medicaid In Network Survey Tool'!E4:E577,'Sample Size Calculation'!E7,'Medicaid In Network Survey Tool'!D4:D577,"State-Owned Non-IMD"),0)+IFERROR(SUMIFS('Medicaid In Network Survey Tool'!H4:H577,'Medicaid In Network Survey Tool'!I4:I577,"In Network",'Medicaid In Network Survey Tool'!E4:E577,'Sample Size Calculation'!E8,'Medicaid In Network Survey Tool'!D4:D577,"State-Owned Non-IMD"),0)+IFERROR(SUMIFS('Medicaid In Network Survey Tool'!H4:H577,'Medicaid In Network Survey Tool'!I4:I577,"In Network",'Medicaid In Network Survey Tool'!E4:E577,'Sample Size Calculation'!E9,'Medicaid In Network Survey Tool'!D4:D577,"State-Owned Non-IMD"),0)+IFERROR(SUMIFS('Medicaid In Network Survey Tool'!H4:H577,'Medicaid In Network Survey Tool'!I4:I577,"In Network",'Medicaid In Network Survey Tool'!E4:E577,'Sample Size Calculation'!E10,'Medicaid In Network Survey Tool'!D4:D577,"State-Owned Non-IMD"),0)+IFERROR(SUMIFS('Medicaid In Network Survey Tool'!H4:H577,'Medicaid In Network Survey Tool'!I4:I577,"In Network",'Medicaid In Network Survey Tool'!E4:E577,'Sample Size Calculation'!E11,'Medicaid In Network Survey Tool'!D4:D577,"State-Owned Non-IMD"),0)+IFERROR(SUMIFS('Medicaid In Network Survey Tool'!H4:H577,'Medicaid In Network Survey Tool'!I4:I577,"In Network",'Medicaid In Network Survey Tool'!E4:E577,'Sample Size Calculation'!E12,'Medicaid In Network Survey Tool'!D4:D577,"State-Owned Non-IMD"),0)+IFERROR(SUMIFS('Medicaid In Network Survey Tool'!H4:H577,'Medicaid In Network Survey Tool'!I4:I577,"In Network",'Medicaid In Network Survey Tool'!E4:E577,'Sample Size Calculation'!E13,'Medicaid In Network Survey Tool'!D4:D577,"State-Owned Non-IMD"),0)+IFERROR(SUMIFS('Medicaid In Network Survey Tool'!H4:H577,'Medicaid In Network Survey Tool'!I4:I577,"In Network",'Medicaid In Network Survey Tool'!E4:E577,'Sample Size Calculation'!E14,'Medicaid In Network Survey Tool'!D4:D577,"State-Owned Non-IMD"),0)+IFERROR(SUMIFS('Medicaid In Network Survey Tool'!H4:H577,'Medicaid In Network Survey Tool'!I4:I577,"In Network",'Medicaid In Network Survey Tool'!E4:E577,'Sample Size Calculation'!E15,'Medicaid In Network Survey Tool'!D4:D577,"State-Owned Non-IMD"),0)+IFERROR(SUMIFS('Medicaid In Network Survey Tool'!H4:H577,'Medicaid In Network Survey Tool'!I4:I577,"In Network",'Medicaid In Network Survey Tool'!E4:E577,'Sample Size Calculation'!E16,'Medicaid In Network Survey Tool'!D4:D577,"State-Owned Non-IMD"),0)</f>
        <v>0</v>
      </c>
      <c r="Q44" s="57">
        <f>IFERROR(SUMIFS('Medicaid In Network Survey Tool'!H4:H577,'Medicaid In Network Survey Tool'!I4:I577,"In Network",'Medicaid In Network Survey Tool'!E4:E577,'Sample Size Calculation'!E4,'Medicaid In Network Survey Tool'!D4:D577,"State-Owned Non-IMD"),0)+IFERROR(SUMIFS('Medicaid In Network Survey Tool'!H4:H577,'Medicaid In Network Survey Tool'!I4:I577,"In Network",'Medicaid In Network Survey Tool'!E4:E577,'Sample Size Calculation'!E5,'Medicaid In Network Survey Tool'!D4:D577,"State-Owned Non-IMD"),0)+IFERROR(SUMIFS('Medicaid In Network Survey Tool'!H4:H577,'Medicaid In Network Survey Tool'!I4:I577,"In Network",'Medicaid In Network Survey Tool'!E4:E577,'Sample Size Calculation'!E6,'Medicaid In Network Survey Tool'!D4:D577,"State-Owned Non-IMD"),0)+IFERROR(SUMIFS('Medicaid In Network Survey Tool'!H4:H577,'Medicaid In Network Survey Tool'!I4:I577,"In Network",'Medicaid In Network Survey Tool'!E4:E577,'Sample Size Calculation'!E7,'Medicaid In Network Survey Tool'!D4:D577,"State-Owned Non-IMD"),0)+IFERROR(SUMIFS('Medicaid In Network Survey Tool'!H4:H577,'Medicaid In Network Survey Tool'!I4:I577,"In Network",'Medicaid In Network Survey Tool'!E4:E577,'Sample Size Calculation'!E8,'Medicaid In Network Survey Tool'!D4:D577,"State-Owned Non-IMD"),0)+IFERROR(SUMIFS('Medicaid In Network Survey Tool'!H4:H577,'Medicaid In Network Survey Tool'!I4:I577,"In Network",'Medicaid In Network Survey Tool'!E4:E577,'Sample Size Calculation'!E9,'Medicaid In Network Survey Tool'!D4:D577,"State-Owned Non-IMD"),0)+IFERROR(SUMIFS('Medicaid In Network Survey Tool'!H4:H577,'Medicaid In Network Survey Tool'!I4:I577,"In Network",'Medicaid In Network Survey Tool'!E4:E577,'Sample Size Calculation'!E10,'Medicaid In Network Survey Tool'!D4:D577,"State-Owned Non-IMD"),0)+IFERROR(SUMIFS('Medicaid In Network Survey Tool'!H4:H577,'Medicaid In Network Survey Tool'!I4:I577,"In Network",'Medicaid In Network Survey Tool'!E4:E577,'Sample Size Calculation'!E11,'Medicaid In Network Survey Tool'!D4:D577,"State-Owned Non-IMD"),0)+IFERROR(SUMIFS('Medicaid In Network Survey Tool'!H4:H577,'Medicaid In Network Survey Tool'!I4:I577,"In Network",'Medicaid In Network Survey Tool'!E4:E577,'Sample Size Calculation'!E12,'Medicaid In Network Survey Tool'!D4:D577,"State-Owned Non-IMD"),0)+IFERROR(SUMIFS('Medicaid In Network Survey Tool'!H4:H577,'Medicaid In Network Survey Tool'!I4:I577,"In Network",'Medicaid In Network Survey Tool'!E4:E577,'Sample Size Calculation'!E13,'Medicaid In Network Survey Tool'!D4:D577,"State-Owned Non-IMD"),0)+IFERROR(SUMIFS('Medicaid In Network Survey Tool'!H4:H577,'Medicaid In Network Survey Tool'!I4:I577,"In Network",'Medicaid In Network Survey Tool'!E4:E577,'Sample Size Calculation'!E14,'Medicaid In Network Survey Tool'!D4:D577,"State-Owned Non-IMD"),0)+IFERROR(SUMIFS('Medicaid In Network Survey Tool'!H4:H577,'Medicaid In Network Survey Tool'!I4:I577,"In Network",'Medicaid In Network Survey Tool'!E4:E577,'Sample Size Calculation'!E15,'Medicaid In Network Survey Tool'!D4:D577,"State-Owned Non-IMD"),0)+IFERROR(SUMIFS('Medicaid In Network Survey Tool'!H4:H577,'Medicaid In Network Survey Tool'!I4:I577,"In Network",'Medicaid In Network Survey Tool'!E4:E577,'Sample Size Calculation'!E16,'Medicaid In Network Survey Tool'!D4:D577,"State-Owned Non-IMD"),0)</f>
        <v>0</v>
      </c>
      <c r="R44" s="58">
        <f>IFERROR(SUMIFS('Medicaid In Network Survey Tool'!J4:J577,'Medicaid In Network Survey Tool'!K4:K577,"In Network",'Medicaid In Network Survey Tool'!E4:E577,'Sample Size Calculation'!G4,'Medicaid In Network Survey Tool'!D4:D577,"Rural"),0)+IFERROR(SUMIFS('Medicaid In Network Survey Tool'!J4:J577,'Medicaid In Network Survey Tool'!K4:K577,"In Network",'Medicaid In Network Survey Tool'!E4:E577,'Sample Size Calculation'!G5,'Medicaid In Network Survey Tool'!D4:D577,"Rural"),0)+IFERROR(SUMIFS('Medicaid In Network Survey Tool'!J4:J577,'Medicaid In Network Survey Tool'!K4:K577,"In Network",'Medicaid In Network Survey Tool'!E4:E577,'Sample Size Calculation'!G6,'Medicaid In Network Survey Tool'!D4:D577,"Rural"),0)+IFERROR(SUMIFS('Medicaid In Network Survey Tool'!J4:J577,'Medicaid In Network Survey Tool'!K4:K577,"In Network",'Medicaid In Network Survey Tool'!E4:E577,'Sample Size Calculation'!G7,'Medicaid In Network Survey Tool'!D4:D577,"Rural"),0)+IFERROR(SUMIFS('Medicaid In Network Survey Tool'!J4:J577,'Medicaid In Network Survey Tool'!K4:K577,"In Network",'Medicaid In Network Survey Tool'!E4:E577,'Sample Size Calculation'!G8,'Medicaid In Network Survey Tool'!D4:D577,"Rural"),0)+IFERROR(SUMIFS('Medicaid In Network Survey Tool'!J4:J577,'Medicaid In Network Survey Tool'!K4:K577,"In Network",'Medicaid In Network Survey Tool'!E4:E577,'Sample Size Calculation'!G9,'Medicaid In Network Survey Tool'!D4:D577,"Rural"),0)+IFERROR(SUMIFS('Medicaid In Network Survey Tool'!J4:J577,'Medicaid In Network Survey Tool'!K4:K577,"In Network",'Medicaid In Network Survey Tool'!E4:E577,'Sample Size Calculation'!G10,'Medicaid In Network Survey Tool'!D4:D577,"Rural"),0)+IFERROR(SUMIFS('Medicaid In Network Survey Tool'!J4:J577,'Medicaid In Network Survey Tool'!K4:K577,"In Network",'Medicaid In Network Survey Tool'!E4:E577,'Sample Size Calculation'!G11,'Medicaid In Network Survey Tool'!D4:D577,"Rural"),0)+IFERROR(SUMIFS('Medicaid In Network Survey Tool'!J4:J577,'Medicaid In Network Survey Tool'!K4:K577,"In Network",'Medicaid In Network Survey Tool'!E4:E577,'Sample Size Calculation'!G12,'Medicaid In Network Survey Tool'!D4:D577,"Rural"),0)+IFERROR(SUMIFS('Medicaid In Network Survey Tool'!J4:J577,'Medicaid In Network Survey Tool'!K4:K577,"In Network",'Medicaid In Network Survey Tool'!E4:E577,'Sample Size Calculation'!G13,'Medicaid In Network Survey Tool'!D4:D577,"Rural"),0)+IFERROR(SUMIFS('Medicaid In Network Survey Tool'!J4:J577,'Medicaid In Network Survey Tool'!K4:K577,"In Network",'Medicaid In Network Survey Tool'!E4:E577,'Sample Size Calculation'!G14,'Medicaid In Network Survey Tool'!D4:D577,"Rural"),0)+IFERROR(SUMIFS('Medicaid In Network Survey Tool'!J4:J577,'Medicaid In Network Survey Tool'!K4:K577,"In Network",'Medicaid In Network Survey Tool'!E4:E577,'Sample Size Calculation'!G15,'Medicaid In Network Survey Tool'!D4:D577,"Rural"),0)+IFERROR(SUMIFS('Medicaid In Network Survey Tool'!J4:J577,'Medicaid In Network Survey Tool'!K4:K577,"In Network",'Medicaid In Network Survey Tool'!E4:E577,'Sample Size Calculation'!G16,'Medicaid In Network Survey Tool'!D4:D577,"Rural"),0)</f>
        <v>0</v>
      </c>
      <c r="S44" s="56">
        <f>IFERROR(SUMIFS('Medicaid In Network Survey Tool'!J4:J577,'Medicaid In Network Survey Tool'!K4:K577,"In Network",'Medicaid In Network Survey Tool'!E4:E577,'Sample Size Calculation'!G4,'Medicaid In Network Survey Tool'!D4:D577,"Rural"),0)+IFERROR(SUMIFS('Medicaid In Network Survey Tool'!J4:J577,'Medicaid In Network Survey Tool'!K4:K577,"In Network",'Medicaid In Network Survey Tool'!E4:E577,'Sample Size Calculation'!G5,'Medicaid In Network Survey Tool'!D4:D577,"Rural"),0)+IFERROR(SUMIFS('Medicaid In Network Survey Tool'!J4:J577,'Medicaid In Network Survey Tool'!K4:K577,"In Network",'Medicaid In Network Survey Tool'!E4:E577,'Sample Size Calculation'!G6,'Medicaid In Network Survey Tool'!D4:D577,"Rural"),0)+IFERROR(SUMIFS('Medicaid In Network Survey Tool'!J4:J577,'Medicaid In Network Survey Tool'!K4:K577,"In Network",'Medicaid In Network Survey Tool'!E4:E577,'Sample Size Calculation'!G7,'Medicaid In Network Survey Tool'!D4:D577,"Rural"),0)+IFERROR(SUMIFS('Medicaid In Network Survey Tool'!J4:J577,'Medicaid In Network Survey Tool'!K4:K577,"In Network",'Medicaid In Network Survey Tool'!E4:E577,'Sample Size Calculation'!G8,'Medicaid In Network Survey Tool'!D4:D577,"Rural"),0)+IFERROR(SUMIFS('Medicaid In Network Survey Tool'!J4:J577,'Medicaid In Network Survey Tool'!K4:K577,"In Network",'Medicaid In Network Survey Tool'!E4:E577,'Sample Size Calculation'!G9,'Medicaid In Network Survey Tool'!D4:D577,"Rural"),0)+IFERROR(SUMIFS('Medicaid In Network Survey Tool'!J4:J577,'Medicaid In Network Survey Tool'!K4:K577,"In Network",'Medicaid In Network Survey Tool'!E4:E577,'Sample Size Calculation'!G10,'Medicaid In Network Survey Tool'!D4:D577,"Rural"),0)+IFERROR(SUMIFS('Medicaid In Network Survey Tool'!J4:J577,'Medicaid In Network Survey Tool'!K4:K577,"In Network",'Medicaid In Network Survey Tool'!E4:E577,'Sample Size Calculation'!G11,'Medicaid In Network Survey Tool'!D4:D577,"Rural"),0)+IFERROR(SUMIFS('Medicaid In Network Survey Tool'!J4:J577,'Medicaid In Network Survey Tool'!K4:K577,"In Network",'Medicaid In Network Survey Tool'!E4:E577,'Sample Size Calculation'!G12,'Medicaid In Network Survey Tool'!D4:D577,"Rural"),0)+IFERROR(SUMIFS('Medicaid In Network Survey Tool'!J4:J577,'Medicaid In Network Survey Tool'!K4:K577,"In Network",'Medicaid In Network Survey Tool'!E4:E577,'Sample Size Calculation'!G13,'Medicaid In Network Survey Tool'!D4:D577,"Rural"),0)+IFERROR(SUMIFS('Medicaid In Network Survey Tool'!J4:J577,'Medicaid In Network Survey Tool'!K4:K577,"In Network",'Medicaid In Network Survey Tool'!E4:E577,'Sample Size Calculation'!G14,'Medicaid In Network Survey Tool'!D4:D577,"Rural"),0)+IFERROR(SUMIFS('Medicaid In Network Survey Tool'!J4:J577,'Medicaid In Network Survey Tool'!K4:K577,"In Network",'Medicaid In Network Survey Tool'!E4:E577,'Sample Size Calculation'!G15,'Medicaid In Network Survey Tool'!D4:D577,"Rural"),0)+IFERROR(SUMIFS('Medicaid In Network Survey Tool'!J4:J577,'Medicaid In Network Survey Tool'!K4:K577,"In Network",'Medicaid In Network Survey Tool'!E4:E577,'Sample Size Calculation'!G16,'Medicaid In Network Survey Tool'!D4:D577,"Rural"),0)</f>
        <v>0</v>
      </c>
      <c r="T44" s="56">
        <f>IFERROR(SUMIFS('Medicaid In Network Survey Tool'!J4:J577,'Medicaid In Network Survey Tool'!K4:K577,"In Network",'Medicaid In Network Survey Tool'!E4:E577,'Sample Size Calculation'!G4,'Medicaid In Network Survey Tool'!D4:D577,"Children's"),0)+IFERROR(SUMIFS('Medicaid In Network Survey Tool'!J4:J577,'Medicaid In Network Survey Tool'!K4:K577,"In Network",'Medicaid In Network Survey Tool'!E4:E577,'Sample Size Calculation'!G5,'Medicaid In Network Survey Tool'!D4:D577,"Children's"),0)+IFERROR(SUMIFS('Medicaid In Network Survey Tool'!J4:J577,'Medicaid In Network Survey Tool'!K4:K577,"In Network",'Medicaid In Network Survey Tool'!E4:E577,'Sample Size Calculation'!G6,'Medicaid In Network Survey Tool'!D4:D577,"Children's"),0)+IFERROR(SUMIFS('Medicaid In Network Survey Tool'!J4:J577,'Medicaid In Network Survey Tool'!K4:K577,"In Network",'Medicaid In Network Survey Tool'!E4:E577,'Sample Size Calculation'!G7,'Medicaid In Network Survey Tool'!D4:D577,"Children's"),0)+IFERROR(SUMIFS('Medicaid In Network Survey Tool'!J4:J577,'Medicaid In Network Survey Tool'!K4:K577,"In Network",'Medicaid In Network Survey Tool'!E4:E577,'Sample Size Calculation'!G8,'Medicaid In Network Survey Tool'!D4:D577,"Children's"),0)+IFERROR(SUMIFS('Medicaid In Network Survey Tool'!J4:J577,'Medicaid In Network Survey Tool'!K4:K577,"In Network",'Medicaid In Network Survey Tool'!E4:E577,'Sample Size Calculation'!G9,'Medicaid In Network Survey Tool'!D4:D577,"Children's"),0)+IFERROR(SUMIFS('Medicaid In Network Survey Tool'!J4:J577,'Medicaid In Network Survey Tool'!K4:K577,"In Network",'Medicaid In Network Survey Tool'!E4:E577,'Sample Size Calculation'!G10,'Medicaid In Network Survey Tool'!D4:D577,"Children's"),0)+IFERROR(SUMIFS('Medicaid In Network Survey Tool'!J4:J577,'Medicaid In Network Survey Tool'!K4:K577,"In Network",'Medicaid In Network Survey Tool'!E4:E577,'Sample Size Calculation'!G11,'Medicaid In Network Survey Tool'!D4:D577,"Children's"),0)+IFERROR(SUMIFS('Medicaid In Network Survey Tool'!J4:J577,'Medicaid In Network Survey Tool'!K4:K577,"In Network",'Medicaid In Network Survey Tool'!E4:E577,'Sample Size Calculation'!G12,'Medicaid In Network Survey Tool'!D4:D577,"Children's"),0)+IFERROR(SUMIFS('Medicaid In Network Survey Tool'!J4:J577,'Medicaid In Network Survey Tool'!K4:K577,"In Network",'Medicaid In Network Survey Tool'!E4:E577,'Sample Size Calculation'!G13,'Medicaid In Network Survey Tool'!D4:D577,"Children's"),0)+IFERROR(SUMIFS('Medicaid In Network Survey Tool'!J4:J577,'Medicaid In Network Survey Tool'!K4:K577,"In Network",'Medicaid In Network Survey Tool'!E4:E577,'Sample Size Calculation'!G14,'Medicaid In Network Survey Tool'!D4:D577,"Children's"),0)+IFERROR(SUMIFS('Medicaid In Network Survey Tool'!J4:J577,'Medicaid In Network Survey Tool'!K4:K577,"In Network",'Medicaid In Network Survey Tool'!E4:E577,'Sample Size Calculation'!G15,'Medicaid In Network Survey Tool'!D4:D577,"Children's"),0)+IFERROR(SUMIFS('Medicaid In Network Survey Tool'!J4:J577,'Medicaid In Network Survey Tool'!K4:K577,"In Network",'Medicaid In Network Survey Tool'!E4:E577,'Sample Size Calculation'!G16,'Medicaid In Network Survey Tool'!D4:D577,"Children's"),0)</f>
        <v>0</v>
      </c>
      <c r="U44" s="56">
        <f>IFERROR(SUMIFS('Medicaid In Network Survey Tool'!J4:J577,'Medicaid In Network Survey Tool'!K4:K577,"In Network",'Medicaid In Network Survey Tool'!E4:E577,'Sample Size Calculation'!G4,'Medicaid In Network Survey Tool'!D4:D577,"Children's"),0)+IFERROR(SUMIFS('Medicaid In Network Survey Tool'!J4:J577,'Medicaid In Network Survey Tool'!K4:K577,"In Network",'Medicaid In Network Survey Tool'!E4:E577,'Sample Size Calculation'!G5,'Medicaid In Network Survey Tool'!D4:D577,"Children's"),0)+IFERROR(SUMIFS('Medicaid In Network Survey Tool'!J4:J577,'Medicaid In Network Survey Tool'!K4:K577,"In Network",'Medicaid In Network Survey Tool'!E4:E577,'Sample Size Calculation'!G6,'Medicaid In Network Survey Tool'!D4:D577,"Children's"),0)+IFERROR(SUMIFS('Medicaid In Network Survey Tool'!J4:J577,'Medicaid In Network Survey Tool'!K4:K577,"In Network",'Medicaid In Network Survey Tool'!E4:E577,'Sample Size Calculation'!G7,'Medicaid In Network Survey Tool'!D4:D577,"Children's"),0)+IFERROR(SUMIFS('Medicaid In Network Survey Tool'!J4:J577,'Medicaid In Network Survey Tool'!K4:K577,"In Network",'Medicaid In Network Survey Tool'!E4:E577,'Sample Size Calculation'!G8,'Medicaid In Network Survey Tool'!D4:D577,"Children's"),0)+IFERROR(SUMIFS('Medicaid In Network Survey Tool'!J4:J577,'Medicaid In Network Survey Tool'!K4:K577,"In Network",'Medicaid In Network Survey Tool'!E4:E577,'Sample Size Calculation'!G9,'Medicaid In Network Survey Tool'!D4:D577,"Children's"),0)+IFERROR(SUMIFS('Medicaid In Network Survey Tool'!J4:J577,'Medicaid In Network Survey Tool'!K4:K577,"In Network",'Medicaid In Network Survey Tool'!E4:E577,'Sample Size Calculation'!G10,'Medicaid In Network Survey Tool'!D4:D577,"Children's"),0)+IFERROR(SUMIFS('Medicaid In Network Survey Tool'!J4:J577,'Medicaid In Network Survey Tool'!K4:K577,"In Network",'Medicaid In Network Survey Tool'!E4:E577,'Sample Size Calculation'!G11,'Medicaid In Network Survey Tool'!D4:D577,"Children's"),0)+IFERROR(SUMIFS('Medicaid In Network Survey Tool'!J4:J577,'Medicaid In Network Survey Tool'!K4:K577,"In Network",'Medicaid In Network Survey Tool'!E4:E577,'Sample Size Calculation'!G12,'Medicaid In Network Survey Tool'!D4:D577,"Children's"),0)+IFERROR(SUMIFS('Medicaid In Network Survey Tool'!J4:J577,'Medicaid In Network Survey Tool'!K4:K577,"In Network",'Medicaid In Network Survey Tool'!E4:E577,'Sample Size Calculation'!G13,'Medicaid In Network Survey Tool'!D4:D577,"Children's"),0)+IFERROR(SUMIFS('Medicaid In Network Survey Tool'!J4:J577,'Medicaid In Network Survey Tool'!K4:K577,"In Network",'Medicaid In Network Survey Tool'!E4:E577,'Sample Size Calculation'!G14,'Medicaid In Network Survey Tool'!D4:D577,"Children's"),0)+IFERROR(SUMIFS('Medicaid In Network Survey Tool'!J4:J577,'Medicaid In Network Survey Tool'!K4:K577,"In Network",'Medicaid In Network Survey Tool'!E4:E577,'Sample Size Calculation'!G15,'Medicaid In Network Survey Tool'!D4:D577,"Children's"),0)+IFERROR(SUMIFS('Medicaid In Network Survey Tool'!J4:J577,'Medicaid In Network Survey Tool'!K4:K577,"In Network",'Medicaid In Network Survey Tool'!E4:E577,'Sample Size Calculation'!G16,'Medicaid In Network Survey Tool'!D4:D577,"Children's"),0)</f>
        <v>0</v>
      </c>
      <c r="V44" s="56">
        <f>IFERROR(SUMIFS('Medicaid In Network Survey Tool'!J4:J577,'Medicaid In Network Survey Tool'!K4:K577,"In Network",'Medicaid In Network Survey Tool'!E4:E577,'Sample Size Calculation'!G4,'Medicaid In Network Survey Tool'!D4:D577,"Urban"),0)+IFERROR(SUMIFS('Medicaid In Network Survey Tool'!J4:J577,'Medicaid In Network Survey Tool'!K4:K577,"In Network",'Medicaid In Network Survey Tool'!E4:E577,'Sample Size Calculation'!G5,'Medicaid In Network Survey Tool'!D4:D577,"Urban"),0)+IFERROR(SUMIFS('Medicaid In Network Survey Tool'!J4:J577,'Medicaid In Network Survey Tool'!K4:K577,"In Network",'Medicaid In Network Survey Tool'!E4:E577,'Sample Size Calculation'!G6,'Medicaid In Network Survey Tool'!D4:D577,"Urban"),0)+IFERROR(SUMIFS('Medicaid In Network Survey Tool'!J4:J577,'Medicaid In Network Survey Tool'!K4:K577,"In Network",'Medicaid In Network Survey Tool'!E4:E577,'Sample Size Calculation'!G7,'Medicaid In Network Survey Tool'!D4:D577,"Urban"),0)+IFERROR(SUMIFS('Medicaid In Network Survey Tool'!J4:J577,'Medicaid In Network Survey Tool'!K4:K577,"In Network",'Medicaid In Network Survey Tool'!E4:E577,'Sample Size Calculation'!G8,'Medicaid In Network Survey Tool'!D4:D577,"Urban"),0)+IFERROR(SUMIFS('Medicaid In Network Survey Tool'!J4:J577,'Medicaid In Network Survey Tool'!K4:K577,"In Network",'Medicaid In Network Survey Tool'!E4:E577,'Sample Size Calculation'!G9,'Medicaid In Network Survey Tool'!D4:D577,"Urban"),0)+IFERROR(SUMIFS('Medicaid In Network Survey Tool'!J4:J577,'Medicaid In Network Survey Tool'!K4:K577,"In Network",'Medicaid In Network Survey Tool'!E4:E577,'Sample Size Calculation'!G10,'Medicaid In Network Survey Tool'!D4:D577,"Urban"),0)+IFERROR(SUMIFS('Medicaid In Network Survey Tool'!J4:J577,'Medicaid In Network Survey Tool'!K4:K577,"In Network",'Medicaid In Network Survey Tool'!E4:E577,'Sample Size Calculation'!G11,'Medicaid In Network Survey Tool'!D4:D577,"Urban"),0)+IFERROR(SUMIFS('Medicaid In Network Survey Tool'!J4:J577,'Medicaid In Network Survey Tool'!K4:K577,"In Network",'Medicaid In Network Survey Tool'!E4:E577,'Sample Size Calculation'!G12,'Medicaid In Network Survey Tool'!D4:D577,"Urban"),0)+IFERROR(SUMIFS('Medicaid In Network Survey Tool'!J4:J577,'Medicaid In Network Survey Tool'!K4:K577,"In Network",'Medicaid In Network Survey Tool'!E4:E577,'Sample Size Calculation'!G13,'Medicaid In Network Survey Tool'!D4:D577,"Urban"),0)+IFERROR(SUMIFS('Medicaid In Network Survey Tool'!J4:J577,'Medicaid In Network Survey Tool'!K4:K577,"In Network",'Medicaid In Network Survey Tool'!E4:E577,'Sample Size Calculation'!G14,'Medicaid In Network Survey Tool'!D4:D577,"Urban"),0)+IFERROR(SUMIFS('Medicaid In Network Survey Tool'!J4:J577,'Medicaid In Network Survey Tool'!K4:K577,"In Network",'Medicaid In Network Survey Tool'!E4:E577,'Sample Size Calculation'!G15,'Medicaid In Network Survey Tool'!D4:D577,"Urban"),0)+IFERROR(SUMIFS('Medicaid In Network Survey Tool'!J4:J577,'Medicaid In Network Survey Tool'!K4:K577,"In Network",'Medicaid In Network Survey Tool'!E4:E577,'Sample Size Calculation'!G16,'Medicaid In Network Survey Tool'!D4:D577,"Urban"),0)</f>
        <v>0</v>
      </c>
      <c r="W44" s="56">
        <f>IFERROR(SUMIFS('Medicaid In Network Survey Tool'!J4:J577,'Medicaid In Network Survey Tool'!K4:K577,"In Network",'Medicaid In Network Survey Tool'!E4:E577,'Sample Size Calculation'!G4,'Medicaid In Network Survey Tool'!D4:D577,"Urban"),0)+IFERROR(SUMIFS('Medicaid In Network Survey Tool'!J4:J577,'Medicaid In Network Survey Tool'!K4:K577,"In Network",'Medicaid In Network Survey Tool'!E4:E577,'Sample Size Calculation'!G5,'Medicaid In Network Survey Tool'!D4:D577,"Urban"),0)+IFERROR(SUMIFS('Medicaid In Network Survey Tool'!J4:J577,'Medicaid In Network Survey Tool'!K4:K577,"In Network",'Medicaid In Network Survey Tool'!E4:E577,'Sample Size Calculation'!G6,'Medicaid In Network Survey Tool'!D4:D577,"Urban"),0)+IFERROR(SUMIFS('Medicaid In Network Survey Tool'!J4:J577,'Medicaid In Network Survey Tool'!K4:K577,"In Network",'Medicaid In Network Survey Tool'!E4:E577,'Sample Size Calculation'!G7,'Medicaid In Network Survey Tool'!D4:D577,"Urban"),0)+IFERROR(SUMIFS('Medicaid In Network Survey Tool'!J4:J577,'Medicaid In Network Survey Tool'!K4:K577,"In Network",'Medicaid In Network Survey Tool'!E4:E577,'Sample Size Calculation'!G8,'Medicaid In Network Survey Tool'!D4:D577,"Urban"),0)+IFERROR(SUMIFS('Medicaid In Network Survey Tool'!J4:J577,'Medicaid In Network Survey Tool'!K4:K577,"In Network",'Medicaid In Network Survey Tool'!E4:E577,'Sample Size Calculation'!G9,'Medicaid In Network Survey Tool'!D4:D577,"Urban"),0)+IFERROR(SUMIFS('Medicaid In Network Survey Tool'!J4:J577,'Medicaid In Network Survey Tool'!K4:K577,"In Network",'Medicaid In Network Survey Tool'!E4:E577,'Sample Size Calculation'!G10,'Medicaid In Network Survey Tool'!D4:D577,"Urban"),0)+IFERROR(SUMIFS('Medicaid In Network Survey Tool'!J4:J577,'Medicaid In Network Survey Tool'!K4:K577,"In Network",'Medicaid In Network Survey Tool'!E4:E577,'Sample Size Calculation'!G11,'Medicaid In Network Survey Tool'!D4:D577,"Urban"),0)+IFERROR(SUMIFS('Medicaid In Network Survey Tool'!J4:J577,'Medicaid In Network Survey Tool'!K4:K577,"In Network",'Medicaid In Network Survey Tool'!E4:E577,'Sample Size Calculation'!G12,'Medicaid In Network Survey Tool'!D4:D577,"Urban"),0)+IFERROR(SUMIFS('Medicaid In Network Survey Tool'!J4:J577,'Medicaid In Network Survey Tool'!K4:K577,"In Network",'Medicaid In Network Survey Tool'!E4:E577,'Sample Size Calculation'!G13,'Medicaid In Network Survey Tool'!D4:D577,"Urban"),0)+IFERROR(SUMIFS('Medicaid In Network Survey Tool'!J4:J577,'Medicaid In Network Survey Tool'!K4:K577,"In Network",'Medicaid In Network Survey Tool'!E4:E577,'Sample Size Calculation'!G14,'Medicaid In Network Survey Tool'!D4:D577,"Urban"),0)+IFERROR(SUMIFS('Medicaid In Network Survey Tool'!J4:J577,'Medicaid In Network Survey Tool'!K4:K577,"In Network",'Medicaid In Network Survey Tool'!E4:E577,'Sample Size Calculation'!G15,'Medicaid In Network Survey Tool'!D4:D577,"Urban"),0)+IFERROR(SUMIFS('Medicaid In Network Survey Tool'!J4:J577,'Medicaid In Network Survey Tool'!K4:K577,"In Network",'Medicaid In Network Survey Tool'!E4:E577,'Sample Size Calculation'!G16,'Medicaid In Network Survey Tool'!D4:D577,"Urban"),0)</f>
        <v>0</v>
      </c>
      <c r="X44" s="56">
        <f>IFERROR(SUMIFS('Medicaid In Network Survey Tool'!J4:J577,'Medicaid In Network Survey Tool'!K4:K577,"In Network",'Medicaid In Network Survey Tool'!E4:E577,'Sample Size Calculation'!G4,'Medicaid In Network Survey Tool'!D4:D577,"State-Owned Non-IMD"),0)+IFERROR(SUMIFS('Medicaid In Network Survey Tool'!J4:J577,'Medicaid In Network Survey Tool'!K4:K577,"In Network",'Medicaid In Network Survey Tool'!E4:E577,'Sample Size Calculation'!G5,'Medicaid In Network Survey Tool'!D4:D577,"State-Owned Non-IMD"),0)+IFERROR(SUMIFS('Medicaid In Network Survey Tool'!J4:J577,'Medicaid In Network Survey Tool'!K4:K577,"In Network",'Medicaid In Network Survey Tool'!E4:E577,'Sample Size Calculation'!G6,'Medicaid In Network Survey Tool'!D4:D577,"State-Owned Non-IMD"),0)+IFERROR(SUMIFS('Medicaid In Network Survey Tool'!J4:J577,'Medicaid In Network Survey Tool'!K4:K577,"In Network",'Medicaid In Network Survey Tool'!E4:E577,'Sample Size Calculation'!G7,'Medicaid In Network Survey Tool'!D4:D577,"State-Owned Non-IMD"),0)+IFERROR(SUMIFS('Medicaid In Network Survey Tool'!J4:J577,'Medicaid In Network Survey Tool'!K4:K577,"In Network",'Medicaid In Network Survey Tool'!E4:E577,'Sample Size Calculation'!G8,'Medicaid In Network Survey Tool'!D4:D577,"State-Owned Non-IMD"),0)+IFERROR(SUMIFS('Medicaid In Network Survey Tool'!J4:J577,'Medicaid In Network Survey Tool'!K4:K577,"In Network",'Medicaid In Network Survey Tool'!E4:E577,'Sample Size Calculation'!G9,'Medicaid In Network Survey Tool'!D4:D577,"State-Owned Non-IMD"),0)+IFERROR(SUMIFS('Medicaid In Network Survey Tool'!J4:J577,'Medicaid In Network Survey Tool'!K4:K577,"In Network",'Medicaid In Network Survey Tool'!E4:E577,'Sample Size Calculation'!G10,'Medicaid In Network Survey Tool'!D4:D577,"State-Owned Non-IMD"),0)+IFERROR(SUMIFS('Medicaid In Network Survey Tool'!J4:J577,'Medicaid In Network Survey Tool'!K4:K577,"In Network",'Medicaid In Network Survey Tool'!E4:E577,'Sample Size Calculation'!G11,'Medicaid In Network Survey Tool'!D4:D577,"State-Owned Non-IMD"),0)+IFERROR(SUMIFS('Medicaid In Network Survey Tool'!J4:J577,'Medicaid In Network Survey Tool'!K4:K577,"In Network",'Medicaid In Network Survey Tool'!E4:E577,'Sample Size Calculation'!G12,'Medicaid In Network Survey Tool'!D4:D577,"State-Owned Non-IMD"),0)+IFERROR(SUMIFS('Medicaid In Network Survey Tool'!J4:J577,'Medicaid In Network Survey Tool'!K4:K577,"In Network",'Medicaid In Network Survey Tool'!E4:E577,'Sample Size Calculation'!G13,'Medicaid In Network Survey Tool'!D4:D577,"State-Owned Non-IMD"),0)+IFERROR(SUMIFS('Medicaid In Network Survey Tool'!J4:J577,'Medicaid In Network Survey Tool'!K4:K577,"In Network",'Medicaid In Network Survey Tool'!E4:E577,'Sample Size Calculation'!G14,'Medicaid In Network Survey Tool'!D4:D577,"State-Owned Non-IMD"),0)+IFERROR(SUMIFS('Medicaid In Network Survey Tool'!J4:J577,'Medicaid In Network Survey Tool'!K4:K577,"In Network",'Medicaid In Network Survey Tool'!E4:E577,'Sample Size Calculation'!G15,'Medicaid In Network Survey Tool'!D4:D577,"State-Owned Non-IMD"),0)+IFERROR(SUMIFS('Medicaid In Network Survey Tool'!J4:J577,'Medicaid In Network Survey Tool'!K4:K577,"In Network",'Medicaid In Network Survey Tool'!E4:E577,'Sample Size Calculation'!G16,'Medicaid In Network Survey Tool'!D4:D577,"State-Owned Non-IMD"),0)</f>
        <v>0</v>
      </c>
      <c r="Y44" s="57">
        <f>IFERROR(SUMIFS('Medicaid In Network Survey Tool'!J4:J577,'Medicaid In Network Survey Tool'!K4:K577,"In Network",'Medicaid In Network Survey Tool'!E4:E577,'Sample Size Calculation'!G4,'Medicaid In Network Survey Tool'!D4:D577,"State-Owned Non-IMD"),0)+IFERROR(SUMIFS('Medicaid In Network Survey Tool'!J4:J577,'Medicaid In Network Survey Tool'!K4:K577,"In Network",'Medicaid In Network Survey Tool'!E4:E577,'Sample Size Calculation'!G5,'Medicaid In Network Survey Tool'!D4:D577,"State-Owned Non-IMD"),0)+IFERROR(SUMIFS('Medicaid In Network Survey Tool'!J4:J577,'Medicaid In Network Survey Tool'!K4:K577,"In Network",'Medicaid In Network Survey Tool'!E4:E577,'Sample Size Calculation'!G6,'Medicaid In Network Survey Tool'!D4:D577,"State-Owned Non-IMD"),0)+IFERROR(SUMIFS('Medicaid In Network Survey Tool'!J4:J577,'Medicaid In Network Survey Tool'!K4:K577,"In Network",'Medicaid In Network Survey Tool'!E4:E577,'Sample Size Calculation'!G7,'Medicaid In Network Survey Tool'!D4:D577,"State-Owned Non-IMD"),0)+IFERROR(SUMIFS('Medicaid In Network Survey Tool'!J4:J577,'Medicaid In Network Survey Tool'!K4:K577,"In Network",'Medicaid In Network Survey Tool'!E4:E577,'Sample Size Calculation'!G8,'Medicaid In Network Survey Tool'!D4:D577,"State-Owned Non-IMD"),0)+IFERROR(SUMIFS('Medicaid In Network Survey Tool'!J4:J577,'Medicaid In Network Survey Tool'!K4:K577,"In Network",'Medicaid In Network Survey Tool'!E4:E577,'Sample Size Calculation'!G9,'Medicaid In Network Survey Tool'!D4:D577,"State-Owned Non-IMD"),0)+IFERROR(SUMIFS('Medicaid In Network Survey Tool'!J4:J577,'Medicaid In Network Survey Tool'!K4:K577,"In Network",'Medicaid In Network Survey Tool'!E4:E577,'Sample Size Calculation'!G10,'Medicaid In Network Survey Tool'!D4:D577,"State-Owned Non-IMD"),0)+IFERROR(SUMIFS('Medicaid In Network Survey Tool'!J4:J577,'Medicaid In Network Survey Tool'!K4:K577,"In Network",'Medicaid In Network Survey Tool'!E4:E577,'Sample Size Calculation'!G11,'Medicaid In Network Survey Tool'!D4:D577,"State-Owned Non-IMD"),0)+IFERROR(SUMIFS('Medicaid In Network Survey Tool'!J4:J577,'Medicaid In Network Survey Tool'!K4:K577,"In Network",'Medicaid In Network Survey Tool'!E4:E577,'Sample Size Calculation'!G12,'Medicaid In Network Survey Tool'!D4:D577,"State-Owned Non-IMD"),0)+IFERROR(SUMIFS('Medicaid In Network Survey Tool'!J4:J577,'Medicaid In Network Survey Tool'!K4:K577,"In Network",'Medicaid In Network Survey Tool'!E4:E577,'Sample Size Calculation'!G13,'Medicaid In Network Survey Tool'!D4:D577,"State-Owned Non-IMD"),0)+IFERROR(SUMIFS('Medicaid In Network Survey Tool'!J4:J577,'Medicaid In Network Survey Tool'!K4:K577,"In Network",'Medicaid In Network Survey Tool'!E4:E577,'Sample Size Calculation'!G14,'Medicaid In Network Survey Tool'!D4:D577,"State-Owned Non-IMD"),0)+IFERROR(SUMIFS('Medicaid In Network Survey Tool'!J4:J577,'Medicaid In Network Survey Tool'!K4:K577,"In Network",'Medicaid In Network Survey Tool'!E4:E577,'Sample Size Calculation'!G15,'Medicaid In Network Survey Tool'!D4:D577,"State-Owned Non-IMD"),0)+IFERROR(SUMIFS('Medicaid In Network Survey Tool'!J4:J577,'Medicaid In Network Survey Tool'!K4:K577,"In Network",'Medicaid In Network Survey Tool'!E4:E577,'Sample Size Calculation'!G16,'Medicaid In Network Survey Tool'!D4:D577,"State-Owned Non-IMD"),0)</f>
        <v>0</v>
      </c>
    </row>
  </sheetData>
  <conditionalFormatting sqref="D20:F23">
    <cfRule type="containsText" dxfId="9" priority="3" operator="containsText" text="Fail">
      <formula>NOT(ISERROR(SEARCH("Fail",D20)))</formula>
    </cfRule>
  </conditionalFormatting>
  <conditionalFormatting sqref="L20:N23">
    <cfRule type="containsText" dxfId="8" priority="2" operator="containsText" text="Fail">
      <formula>NOT(ISERROR(SEARCH("Fail",L20)))</formula>
    </cfRule>
  </conditionalFormatting>
  <conditionalFormatting sqref="T20:V23">
    <cfRule type="containsText" dxfId="7" priority="1" operator="containsText" text="Fail">
      <formula>NOT(ISERROR(SEARCH("Fail",T20)))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1B98343-2BF2-438F-8316-14AB4451C717}">
          <x14:formula1>
            <xm:f>'Data Validation Lists'!$A$4:$A$5</xm:f>
          </x14:formula1>
          <xm:sqref>C2 E2 G2</xm:sqref>
        </x14:dataValidation>
        <x14:dataValidation type="list" allowBlank="1" showInputMessage="1" showErrorMessage="1" xr:uid="{D9B8FBEF-E1C2-411D-8BD4-5F441E2E8A9B}">
          <x14:formula1>
            <xm:f>'Data Validation Lists'!$B$30:$B$42</xm:f>
          </x14:formula1>
          <xm:sqref>C4:C16 G4:G16 E4:E16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BF310-7D54-47AB-A542-F18F8A9E44F9}">
  <dimension ref="A1:BK577"/>
  <sheetViews>
    <sheetView tabSelected="1" topLeftCell="C1" zoomScale="136" zoomScaleNormal="90" workbookViewId="0">
      <selection activeCell="L9" sqref="L9"/>
    </sheetView>
  </sheetViews>
  <sheetFormatPr defaultRowHeight="15" x14ac:dyDescent="0.25"/>
  <cols>
    <col min="1" max="2" width="40.7109375" customWidth="1"/>
    <col min="3" max="3" width="111.140625" bestFit="1" customWidth="1"/>
    <col min="4" max="5" width="40.7109375" customWidth="1"/>
    <col min="6" max="6" width="27" customWidth="1"/>
    <col min="7" max="7" width="31.140625" customWidth="1"/>
    <col min="8" max="8" width="33.28515625" customWidth="1"/>
    <col min="9" max="9" width="29.5703125" customWidth="1"/>
    <col min="10" max="10" width="31.5703125" customWidth="1"/>
    <col min="11" max="11" width="26.7109375" customWidth="1"/>
    <col min="12" max="60" width="40.7109375" customWidth="1"/>
    <col min="61" max="61" width="115.28515625" customWidth="1"/>
    <col min="62" max="62" width="18.85546875" customWidth="1"/>
    <col min="63" max="63" width="19" customWidth="1"/>
  </cols>
  <sheetData>
    <row r="1" spans="1:63" s="13" customFormat="1" ht="16.5" thickTop="1" thickBot="1" x14ac:dyDescent="0.3">
      <c r="A1" s="85" t="s">
        <v>61</v>
      </c>
      <c r="B1" s="87" t="s">
        <v>62</v>
      </c>
      <c r="C1" s="89" t="s">
        <v>63</v>
      </c>
      <c r="D1" s="89" t="s">
        <v>64</v>
      </c>
      <c r="E1" s="89" t="s">
        <v>65</v>
      </c>
      <c r="F1" s="68" t="s">
        <v>66</v>
      </c>
      <c r="G1" s="68" t="s">
        <v>67</v>
      </c>
      <c r="H1" s="68" t="s">
        <v>68</v>
      </c>
      <c r="I1" s="68" t="s">
        <v>69</v>
      </c>
      <c r="J1" s="68" t="s">
        <v>70</v>
      </c>
      <c r="K1" s="68" t="s">
        <v>71</v>
      </c>
      <c r="L1" s="70" t="s">
        <v>72</v>
      </c>
      <c r="M1" s="71" t="s">
        <v>73</v>
      </c>
      <c r="N1" s="72" t="s">
        <v>74</v>
      </c>
      <c r="O1" s="73" t="s">
        <v>75</v>
      </c>
      <c r="P1" s="73" t="s">
        <v>76</v>
      </c>
      <c r="Q1" s="73" t="s">
        <v>77</v>
      </c>
      <c r="R1" s="74" t="s">
        <v>78</v>
      </c>
      <c r="S1" s="80" t="s">
        <v>79</v>
      </c>
      <c r="T1" s="81"/>
      <c r="U1" s="81"/>
      <c r="V1" s="81"/>
      <c r="W1" s="81"/>
      <c r="X1" s="81"/>
      <c r="Y1" s="82"/>
      <c r="Z1" s="83" t="s">
        <v>80</v>
      </c>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17"/>
      <c r="BA1" s="17"/>
      <c r="BB1" s="17"/>
      <c r="BC1" s="17"/>
      <c r="BD1" s="17"/>
      <c r="BE1" s="17"/>
      <c r="BF1" s="17"/>
      <c r="BG1" s="17"/>
      <c r="BH1" s="18"/>
      <c r="BI1" s="15" t="s">
        <v>81</v>
      </c>
      <c r="BJ1" s="44"/>
      <c r="BK1" s="44"/>
    </row>
    <row r="2" spans="1:63" s="14" customFormat="1" ht="13.5" thickBot="1" x14ac:dyDescent="0.3">
      <c r="A2" s="85"/>
      <c r="B2" s="87"/>
      <c r="C2" s="89"/>
      <c r="D2" s="89"/>
      <c r="E2" s="89"/>
      <c r="F2" s="68"/>
      <c r="G2" s="68"/>
      <c r="H2" s="68"/>
      <c r="I2" s="68"/>
      <c r="J2" s="68"/>
      <c r="K2" s="68"/>
      <c r="L2" s="70"/>
      <c r="M2" s="71"/>
      <c r="N2" s="72"/>
      <c r="O2" s="73"/>
      <c r="P2" s="73"/>
      <c r="Q2" s="73"/>
      <c r="R2" s="74"/>
      <c r="S2" s="91" t="s">
        <v>82</v>
      </c>
      <c r="T2" s="62" t="s">
        <v>83</v>
      </c>
      <c r="U2" s="62" t="s">
        <v>84</v>
      </c>
      <c r="V2" s="62" t="s">
        <v>85</v>
      </c>
      <c r="W2" s="62" t="s">
        <v>86</v>
      </c>
      <c r="X2" s="62" t="s">
        <v>87</v>
      </c>
      <c r="Y2" s="78" t="s">
        <v>88</v>
      </c>
      <c r="Z2" s="76" t="s">
        <v>89</v>
      </c>
      <c r="AA2" s="64" t="s">
        <v>90</v>
      </c>
      <c r="AB2" s="64" t="s">
        <v>91</v>
      </c>
      <c r="AC2" s="64" t="s">
        <v>92</v>
      </c>
      <c r="AD2" s="64" t="s">
        <v>93</v>
      </c>
      <c r="AE2" s="64" t="s">
        <v>94</v>
      </c>
      <c r="AF2" s="64" t="s">
        <v>95</v>
      </c>
      <c r="AG2" s="75" t="s">
        <v>96</v>
      </c>
      <c r="AH2" s="59" t="s">
        <v>97</v>
      </c>
      <c r="AI2" s="60"/>
      <c r="AJ2" s="60"/>
      <c r="AK2" s="60"/>
      <c r="AL2" s="60"/>
      <c r="AM2" s="60"/>
      <c r="AN2" s="60"/>
      <c r="AO2" s="60"/>
      <c r="AP2" s="60"/>
      <c r="AQ2" s="60"/>
      <c r="AR2" s="60"/>
      <c r="AS2" s="60"/>
      <c r="AT2" s="60"/>
      <c r="AU2" s="60"/>
      <c r="AV2" s="60"/>
      <c r="AW2" s="60"/>
      <c r="AX2" s="61"/>
      <c r="AY2" s="59" t="s">
        <v>98</v>
      </c>
      <c r="AZ2" s="60"/>
      <c r="BA2" s="60"/>
      <c r="BB2" s="60"/>
      <c r="BC2" s="60"/>
      <c r="BD2" s="60"/>
      <c r="BE2" s="60"/>
      <c r="BF2" s="60"/>
      <c r="BG2" s="60"/>
      <c r="BH2" s="61"/>
      <c r="BI2" s="66" t="s">
        <v>99</v>
      </c>
      <c r="BJ2" s="45"/>
      <c r="BK2" s="45"/>
    </row>
    <row r="3" spans="1:63" s="14" customFormat="1" ht="113.45" customHeight="1" thickBot="1" x14ac:dyDescent="0.3">
      <c r="A3" s="86"/>
      <c r="B3" s="88"/>
      <c r="C3" s="90"/>
      <c r="D3" s="90"/>
      <c r="E3" s="90"/>
      <c r="F3" s="69"/>
      <c r="G3" s="69"/>
      <c r="H3" s="69"/>
      <c r="I3" s="69"/>
      <c r="J3" s="69"/>
      <c r="K3" s="69"/>
      <c r="L3" s="70"/>
      <c r="M3" s="71"/>
      <c r="N3" s="72"/>
      <c r="O3" s="73"/>
      <c r="P3" s="73"/>
      <c r="Q3" s="73"/>
      <c r="R3" s="74"/>
      <c r="S3" s="92"/>
      <c r="T3" s="63"/>
      <c r="U3" s="63"/>
      <c r="V3" s="63"/>
      <c r="W3" s="63"/>
      <c r="X3" s="63"/>
      <c r="Y3" s="79"/>
      <c r="Z3" s="77"/>
      <c r="AA3" s="65"/>
      <c r="AB3" s="65"/>
      <c r="AC3" s="65"/>
      <c r="AD3" s="65"/>
      <c r="AE3" s="65"/>
      <c r="AF3" s="65"/>
      <c r="AG3" s="65"/>
      <c r="AH3" s="19" t="s">
        <v>100</v>
      </c>
      <c r="AI3" s="20" t="s">
        <v>101</v>
      </c>
      <c r="AJ3" s="20" t="s">
        <v>102</v>
      </c>
      <c r="AK3" s="20" t="s">
        <v>103</v>
      </c>
      <c r="AL3" s="20" t="s">
        <v>104</v>
      </c>
      <c r="AM3" s="20" t="s">
        <v>105</v>
      </c>
      <c r="AN3" s="20" t="s">
        <v>106</v>
      </c>
      <c r="AO3" s="20" t="s">
        <v>107</v>
      </c>
      <c r="AP3" s="20" t="s">
        <v>108</v>
      </c>
      <c r="AQ3" s="20" t="s">
        <v>109</v>
      </c>
      <c r="AR3" s="20" t="s">
        <v>110</v>
      </c>
      <c r="AS3" s="20" t="s">
        <v>111</v>
      </c>
      <c r="AT3" s="20" t="s">
        <v>112</v>
      </c>
      <c r="AU3" s="20" t="s">
        <v>113</v>
      </c>
      <c r="AV3" s="20" t="s">
        <v>114</v>
      </c>
      <c r="AW3" s="20" t="s">
        <v>115</v>
      </c>
      <c r="AX3" s="21" t="s">
        <v>116</v>
      </c>
      <c r="AY3" s="19" t="s">
        <v>117</v>
      </c>
      <c r="AZ3" s="20" t="s">
        <v>118</v>
      </c>
      <c r="BA3" s="20" t="s">
        <v>119</v>
      </c>
      <c r="BB3" s="20" t="s">
        <v>120</v>
      </c>
      <c r="BC3" s="20" t="s">
        <v>121</v>
      </c>
      <c r="BD3" s="20" t="s">
        <v>122</v>
      </c>
      <c r="BE3" s="20" t="s">
        <v>123</v>
      </c>
      <c r="BF3" s="20" t="s">
        <v>124</v>
      </c>
      <c r="BG3" s="20" t="s">
        <v>125</v>
      </c>
      <c r="BH3" s="22" t="s">
        <v>116</v>
      </c>
      <c r="BI3" s="67"/>
      <c r="BJ3" s="46" t="s">
        <v>126</v>
      </c>
      <c r="BK3" s="46" t="s">
        <v>127</v>
      </c>
    </row>
    <row r="4" spans="1:63" ht="15.75" thickTop="1" x14ac:dyDescent="0.25">
      <c r="A4" s="4" t="s">
        <v>128</v>
      </c>
      <c r="B4" s="4" t="s">
        <v>129</v>
      </c>
      <c r="C4" s="5" t="s">
        <v>130</v>
      </c>
      <c r="D4" s="5" t="s">
        <v>131</v>
      </c>
      <c r="E4" s="5" t="s">
        <v>21</v>
      </c>
      <c r="F4" s="5"/>
      <c r="G4" s="5" t="s">
        <v>132</v>
      </c>
      <c r="H4" s="8"/>
      <c r="I4" s="5" t="s">
        <v>132</v>
      </c>
      <c r="J4" s="5"/>
      <c r="K4" s="5" t="s">
        <v>132</v>
      </c>
      <c r="L4" s="23"/>
      <c r="S4" t="s">
        <v>2</v>
      </c>
      <c r="Z4" t="s">
        <v>2</v>
      </c>
      <c r="AA4" t="s">
        <v>133</v>
      </c>
      <c r="AB4" t="s">
        <v>2</v>
      </c>
      <c r="AF4" t="s">
        <v>134</v>
      </c>
      <c r="BJ4">
        <f>COUNTIF(AH4:AW4,"Yes")</f>
        <v>0</v>
      </c>
      <c r="BK4">
        <f>COUNTIF(AY4:BG4, "Yes")</f>
        <v>0</v>
      </c>
    </row>
    <row r="5" spans="1:63" x14ac:dyDescent="0.25">
      <c r="A5" s="6" t="s">
        <v>135</v>
      </c>
      <c r="B5" s="7" t="s">
        <v>136</v>
      </c>
      <c r="C5" s="8" t="s">
        <v>137</v>
      </c>
      <c r="D5" s="8" t="s">
        <v>40</v>
      </c>
      <c r="E5" s="8" t="s">
        <v>7</v>
      </c>
      <c r="F5" s="8"/>
      <c r="G5" s="8" t="s">
        <v>132</v>
      </c>
      <c r="I5" s="5" t="s">
        <v>132</v>
      </c>
      <c r="J5" s="8"/>
      <c r="K5" s="5" t="s">
        <v>132</v>
      </c>
      <c r="L5" s="23"/>
      <c r="AF5" t="s">
        <v>134</v>
      </c>
      <c r="BJ5">
        <f t="shared" ref="BJ5:BJ68" si="0">COUNTIF(AH5:AW5,"Yes")</f>
        <v>0</v>
      </c>
      <c r="BK5">
        <f t="shared" ref="BK5:BK68" si="1">COUNTIF(AY5:BG5, "Yes")</f>
        <v>0</v>
      </c>
    </row>
    <row r="6" spans="1:63" x14ac:dyDescent="0.25">
      <c r="A6" s="4" t="s">
        <v>138</v>
      </c>
      <c r="B6" s="4" t="s">
        <v>139</v>
      </c>
      <c r="C6" s="5" t="s">
        <v>140</v>
      </c>
      <c r="D6" s="5" t="s">
        <v>131</v>
      </c>
      <c r="E6" s="5" t="s">
        <v>27</v>
      </c>
      <c r="F6" s="5"/>
      <c r="G6" s="5" t="s">
        <v>132</v>
      </c>
      <c r="H6" s="5"/>
      <c r="I6" s="5" t="s">
        <v>132</v>
      </c>
      <c r="J6" s="5"/>
      <c r="K6" s="5" t="s">
        <v>132</v>
      </c>
      <c r="L6" s="23"/>
      <c r="AF6" t="s">
        <v>134</v>
      </c>
      <c r="BJ6">
        <f t="shared" si="0"/>
        <v>0</v>
      </c>
      <c r="BK6">
        <f t="shared" si="1"/>
        <v>0</v>
      </c>
    </row>
    <row r="7" spans="1:63" x14ac:dyDescent="0.25">
      <c r="A7" s="6" t="s">
        <v>141</v>
      </c>
      <c r="B7" s="9" t="s">
        <v>142</v>
      </c>
      <c r="C7" s="8" t="s">
        <v>143</v>
      </c>
      <c r="D7" s="8" t="s">
        <v>40</v>
      </c>
      <c r="E7" s="8" t="s">
        <v>13</v>
      </c>
      <c r="F7" s="8"/>
      <c r="G7" s="8" t="s">
        <v>132</v>
      </c>
      <c r="H7" s="8"/>
      <c r="I7" s="5" t="s">
        <v>132</v>
      </c>
      <c r="J7" s="8"/>
      <c r="K7" s="5" t="s">
        <v>132</v>
      </c>
      <c r="L7" s="23"/>
      <c r="AF7" t="s">
        <v>134</v>
      </c>
      <c r="BJ7">
        <f t="shared" si="0"/>
        <v>0</v>
      </c>
      <c r="BK7">
        <f t="shared" si="1"/>
        <v>0</v>
      </c>
    </row>
    <row r="8" spans="1:63" x14ac:dyDescent="0.25">
      <c r="A8" s="4" t="s">
        <v>144</v>
      </c>
      <c r="B8" s="4" t="s">
        <v>145</v>
      </c>
      <c r="C8" s="5" t="s">
        <v>146</v>
      </c>
      <c r="D8" s="5" t="s">
        <v>40</v>
      </c>
      <c r="E8" s="5" t="s">
        <v>13</v>
      </c>
      <c r="F8" s="5"/>
      <c r="G8" s="5" t="s">
        <v>132</v>
      </c>
      <c r="H8" s="5"/>
      <c r="I8" s="5" t="s">
        <v>132</v>
      </c>
      <c r="J8" s="5"/>
      <c r="K8" s="5" t="s">
        <v>132</v>
      </c>
      <c r="L8" s="23"/>
      <c r="AF8" t="s">
        <v>134</v>
      </c>
      <c r="BJ8">
        <f t="shared" si="0"/>
        <v>0</v>
      </c>
      <c r="BK8">
        <f t="shared" si="1"/>
        <v>0</v>
      </c>
    </row>
    <row r="9" spans="1:63" x14ac:dyDescent="0.25">
      <c r="A9" s="6" t="s">
        <v>147</v>
      </c>
      <c r="B9" s="6" t="s">
        <v>148</v>
      </c>
      <c r="C9" s="8" t="s">
        <v>149</v>
      </c>
      <c r="D9" s="8" t="s">
        <v>40</v>
      </c>
      <c r="E9" s="8" t="s">
        <v>13</v>
      </c>
      <c r="F9" s="8"/>
      <c r="G9" s="8" t="s">
        <v>132</v>
      </c>
      <c r="H9" s="8"/>
      <c r="I9" s="5" t="s">
        <v>132</v>
      </c>
      <c r="J9" s="8"/>
      <c r="K9" s="5" t="s">
        <v>132</v>
      </c>
      <c r="L9" s="23"/>
      <c r="AF9" t="s">
        <v>134</v>
      </c>
      <c r="BJ9">
        <f t="shared" si="0"/>
        <v>0</v>
      </c>
      <c r="BK9">
        <f t="shared" si="1"/>
        <v>0</v>
      </c>
    </row>
    <row r="10" spans="1:63" x14ac:dyDescent="0.25">
      <c r="A10" s="4" t="s">
        <v>150</v>
      </c>
      <c r="B10" s="4" t="s">
        <v>151</v>
      </c>
      <c r="C10" s="5" t="s">
        <v>152</v>
      </c>
      <c r="D10" s="5" t="s">
        <v>40</v>
      </c>
      <c r="E10" s="5" t="s">
        <v>13</v>
      </c>
      <c r="F10" s="5"/>
      <c r="G10" s="5" t="s">
        <v>132</v>
      </c>
      <c r="H10" s="5"/>
      <c r="I10" s="5" t="s">
        <v>132</v>
      </c>
      <c r="J10" s="5"/>
      <c r="K10" s="5" t="s">
        <v>132</v>
      </c>
      <c r="L10" s="23"/>
      <c r="AF10" t="s">
        <v>134</v>
      </c>
      <c r="BJ10">
        <f t="shared" si="0"/>
        <v>0</v>
      </c>
      <c r="BK10">
        <f t="shared" si="1"/>
        <v>0</v>
      </c>
    </row>
    <row r="11" spans="1:63" x14ac:dyDescent="0.25">
      <c r="A11" s="6" t="s">
        <v>153</v>
      </c>
      <c r="B11" s="6" t="s">
        <v>154</v>
      </c>
      <c r="C11" s="8" t="s">
        <v>155</v>
      </c>
      <c r="D11" s="8" t="s">
        <v>156</v>
      </c>
      <c r="E11" s="8" t="s">
        <v>7</v>
      </c>
      <c r="F11" s="8"/>
      <c r="G11" s="8" t="s">
        <v>132</v>
      </c>
      <c r="H11" s="8"/>
      <c r="I11" s="5" t="s">
        <v>132</v>
      </c>
      <c r="J11" s="8"/>
      <c r="K11" s="5" t="s">
        <v>132</v>
      </c>
      <c r="L11" s="23"/>
      <c r="AF11" t="s">
        <v>134</v>
      </c>
      <c r="BJ11">
        <f t="shared" si="0"/>
        <v>0</v>
      </c>
      <c r="BK11">
        <f t="shared" si="1"/>
        <v>0</v>
      </c>
    </row>
    <row r="12" spans="1:63" x14ac:dyDescent="0.25">
      <c r="A12" s="4" t="s">
        <v>157</v>
      </c>
      <c r="B12" s="4" t="s">
        <v>158</v>
      </c>
      <c r="C12" s="5" t="s">
        <v>159</v>
      </c>
      <c r="D12" s="5" t="s">
        <v>40</v>
      </c>
      <c r="E12" s="5" t="s">
        <v>7</v>
      </c>
      <c r="F12" s="5"/>
      <c r="G12" s="5" t="s">
        <v>132</v>
      </c>
      <c r="H12" s="5"/>
      <c r="I12" s="5" t="s">
        <v>132</v>
      </c>
      <c r="J12" s="5"/>
      <c r="K12" s="5" t="s">
        <v>132</v>
      </c>
      <c r="L12" s="23"/>
      <c r="AF12" t="s">
        <v>134</v>
      </c>
      <c r="BJ12">
        <f t="shared" si="0"/>
        <v>0</v>
      </c>
      <c r="BK12">
        <f t="shared" si="1"/>
        <v>0</v>
      </c>
    </row>
    <row r="13" spans="1:63" x14ac:dyDescent="0.25">
      <c r="A13" s="6" t="s">
        <v>160</v>
      </c>
      <c r="B13" s="6" t="s">
        <v>161</v>
      </c>
      <c r="C13" s="8" t="s">
        <v>162</v>
      </c>
      <c r="D13" s="8" t="s">
        <v>40</v>
      </c>
      <c r="E13" s="8" t="s">
        <v>9</v>
      </c>
      <c r="F13" s="8"/>
      <c r="G13" s="8" t="s">
        <v>132</v>
      </c>
      <c r="H13" s="8"/>
      <c r="I13" s="5" t="s">
        <v>132</v>
      </c>
      <c r="J13" s="8"/>
      <c r="K13" s="5" t="s">
        <v>132</v>
      </c>
      <c r="L13" s="23"/>
      <c r="AF13" t="s">
        <v>134</v>
      </c>
      <c r="BJ13">
        <f t="shared" si="0"/>
        <v>0</v>
      </c>
      <c r="BK13">
        <f>COUNTIF(AY13:BG13, "Yes")</f>
        <v>0</v>
      </c>
    </row>
    <row r="14" spans="1:63" x14ac:dyDescent="0.25">
      <c r="A14" s="4" t="s">
        <v>163</v>
      </c>
      <c r="B14" s="4" t="s">
        <v>164</v>
      </c>
      <c r="C14" s="5" t="s">
        <v>165</v>
      </c>
      <c r="D14" s="5" t="s">
        <v>40</v>
      </c>
      <c r="E14" s="5" t="s">
        <v>13</v>
      </c>
      <c r="F14" s="5"/>
      <c r="G14" s="5" t="s">
        <v>132</v>
      </c>
      <c r="H14" s="5"/>
      <c r="I14" s="5" t="s">
        <v>132</v>
      </c>
      <c r="J14" s="5"/>
      <c r="K14" s="5" t="s">
        <v>132</v>
      </c>
      <c r="L14" s="23"/>
      <c r="AF14" t="s">
        <v>134</v>
      </c>
      <c r="BJ14">
        <f t="shared" si="0"/>
        <v>0</v>
      </c>
      <c r="BK14">
        <f t="shared" si="1"/>
        <v>0</v>
      </c>
    </row>
    <row r="15" spans="1:63" x14ac:dyDescent="0.25">
      <c r="A15" s="6" t="s">
        <v>166</v>
      </c>
      <c r="B15" s="6" t="s">
        <v>167</v>
      </c>
      <c r="C15" s="8" t="s">
        <v>168</v>
      </c>
      <c r="D15" s="8" t="s">
        <v>40</v>
      </c>
      <c r="E15" s="8" t="s">
        <v>9</v>
      </c>
      <c r="F15" s="8"/>
      <c r="G15" s="8" t="s">
        <v>132</v>
      </c>
      <c r="H15" s="8"/>
      <c r="I15" s="5" t="s">
        <v>132</v>
      </c>
      <c r="J15" s="8"/>
      <c r="K15" s="5" t="s">
        <v>132</v>
      </c>
      <c r="L15" s="23"/>
      <c r="AF15" t="s">
        <v>134</v>
      </c>
      <c r="BJ15">
        <f t="shared" si="0"/>
        <v>0</v>
      </c>
      <c r="BK15">
        <f t="shared" si="1"/>
        <v>0</v>
      </c>
    </row>
    <row r="16" spans="1:63" x14ac:dyDescent="0.25">
      <c r="A16" s="4" t="s">
        <v>169</v>
      </c>
      <c r="B16" s="4" t="s">
        <v>170</v>
      </c>
      <c r="C16" s="5" t="s">
        <v>171</v>
      </c>
      <c r="D16" s="5" t="s">
        <v>40</v>
      </c>
      <c r="E16" s="5" t="s">
        <v>15</v>
      </c>
      <c r="F16" s="5"/>
      <c r="G16" s="5" t="s">
        <v>132</v>
      </c>
      <c r="H16" s="5"/>
      <c r="I16" s="5" t="s">
        <v>132</v>
      </c>
      <c r="J16" s="5"/>
      <c r="K16" s="5" t="s">
        <v>132</v>
      </c>
      <c r="L16" s="23"/>
      <c r="AF16" t="s">
        <v>134</v>
      </c>
      <c r="BJ16">
        <f t="shared" si="0"/>
        <v>0</v>
      </c>
      <c r="BK16">
        <f t="shared" si="1"/>
        <v>0</v>
      </c>
    </row>
    <row r="17" spans="1:63" x14ac:dyDescent="0.25">
      <c r="A17" s="6" t="s">
        <v>172</v>
      </c>
      <c r="B17" s="6" t="s">
        <v>173</v>
      </c>
      <c r="C17" s="8" t="s">
        <v>174</v>
      </c>
      <c r="D17" s="8" t="s">
        <v>40</v>
      </c>
      <c r="E17" s="8" t="s">
        <v>29</v>
      </c>
      <c r="F17" s="8"/>
      <c r="G17" s="8" t="s">
        <v>132</v>
      </c>
      <c r="H17" s="8"/>
      <c r="I17" s="5" t="s">
        <v>132</v>
      </c>
      <c r="J17" s="8"/>
      <c r="K17" s="5" t="s">
        <v>132</v>
      </c>
      <c r="L17" s="23"/>
      <c r="AF17" t="s">
        <v>134</v>
      </c>
      <c r="BJ17">
        <f t="shared" si="0"/>
        <v>0</v>
      </c>
      <c r="BK17">
        <f t="shared" si="1"/>
        <v>0</v>
      </c>
    </row>
    <row r="18" spans="1:63" x14ac:dyDescent="0.25">
      <c r="A18" s="4" t="s">
        <v>175</v>
      </c>
      <c r="B18" s="4" t="s">
        <v>176</v>
      </c>
      <c r="C18" s="5" t="s">
        <v>177</v>
      </c>
      <c r="D18" s="5" t="s">
        <v>40</v>
      </c>
      <c r="E18" s="5" t="s">
        <v>31</v>
      </c>
      <c r="F18" s="5"/>
      <c r="G18" s="5" t="s">
        <v>132</v>
      </c>
      <c r="H18" s="5"/>
      <c r="I18" s="5" t="s">
        <v>132</v>
      </c>
      <c r="J18" s="5"/>
      <c r="K18" s="5" t="s">
        <v>132</v>
      </c>
      <c r="L18" s="23"/>
      <c r="AF18" t="s">
        <v>134</v>
      </c>
      <c r="BJ18">
        <f t="shared" si="0"/>
        <v>0</v>
      </c>
      <c r="BK18">
        <f t="shared" si="1"/>
        <v>0</v>
      </c>
    </row>
    <row r="19" spans="1:63" x14ac:dyDescent="0.25">
      <c r="A19" s="6" t="s">
        <v>178</v>
      </c>
      <c r="B19" s="6" t="s">
        <v>179</v>
      </c>
      <c r="C19" s="8" t="s">
        <v>180</v>
      </c>
      <c r="D19" s="8" t="s">
        <v>40</v>
      </c>
      <c r="E19" s="8" t="s">
        <v>9</v>
      </c>
      <c r="F19" s="8"/>
      <c r="G19" s="8" t="s">
        <v>132</v>
      </c>
      <c r="H19" s="8"/>
      <c r="I19" s="5" t="s">
        <v>132</v>
      </c>
      <c r="J19" s="8"/>
      <c r="K19" s="5" t="s">
        <v>132</v>
      </c>
      <c r="L19" s="23"/>
      <c r="AF19" t="s">
        <v>134</v>
      </c>
      <c r="BJ19">
        <f t="shared" si="0"/>
        <v>0</v>
      </c>
      <c r="BK19">
        <f t="shared" si="1"/>
        <v>0</v>
      </c>
    </row>
    <row r="20" spans="1:63" x14ac:dyDescent="0.25">
      <c r="A20" s="4" t="s">
        <v>181</v>
      </c>
      <c r="B20" s="4" t="s">
        <v>182</v>
      </c>
      <c r="C20" s="5" t="s">
        <v>183</v>
      </c>
      <c r="D20" s="5" t="s">
        <v>40</v>
      </c>
      <c r="E20" s="5" t="s">
        <v>29</v>
      </c>
      <c r="F20" s="5"/>
      <c r="G20" s="5" t="s">
        <v>132</v>
      </c>
      <c r="H20" s="5"/>
      <c r="I20" s="5" t="s">
        <v>132</v>
      </c>
      <c r="J20" s="5"/>
      <c r="K20" s="5" t="s">
        <v>132</v>
      </c>
      <c r="L20" s="23"/>
      <c r="AF20" t="s">
        <v>134</v>
      </c>
      <c r="BJ20">
        <f t="shared" si="0"/>
        <v>0</v>
      </c>
      <c r="BK20">
        <f t="shared" si="1"/>
        <v>0</v>
      </c>
    </row>
    <row r="21" spans="1:63" x14ac:dyDescent="0.25">
      <c r="A21" s="6" t="s">
        <v>184</v>
      </c>
      <c r="B21" s="6" t="s">
        <v>185</v>
      </c>
      <c r="C21" s="8" t="s">
        <v>186</v>
      </c>
      <c r="D21" s="8" t="s">
        <v>40</v>
      </c>
      <c r="E21" s="8" t="s">
        <v>27</v>
      </c>
      <c r="F21" s="8"/>
      <c r="G21" s="8" t="s">
        <v>132</v>
      </c>
      <c r="H21" s="8"/>
      <c r="I21" s="5" t="s">
        <v>132</v>
      </c>
      <c r="J21" s="8"/>
      <c r="K21" s="5" t="s">
        <v>132</v>
      </c>
      <c r="L21" s="23"/>
      <c r="AF21" t="s">
        <v>134</v>
      </c>
      <c r="BJ21">
        <f t="shared" si="0"/>
        <v>0</v>
      </c>
      <c r="BK21">
        <f t="shared" si="1"/>
        <v>0</v>
      </c>
    </row>
    <row r="22" spans="1:63" x14ac:dyDescent="0.25">
      <c r="A22" s="4" t="s">
        <v>187</v>
      </c>
      <c r="B22" s="4" t="s">
        <v>188</v>
      </c>
      <c r="C22" s="5" t="s">
        <v>189</v>
      </c>
      <c r="D22" s="5" t="s">
        <v>40</v>
      </c>
      <c r="E22" s="5" t="s">
        <v>23</v>
      </c>
      <c r="F22" s="5"/>
      <c r="G22" s="5" t="s">
        <v>132</v>
      </c>
      <c r="H22" s="5"/>
      <c r="I22" s="5" t="s">
        <v>132</v>
      </c>
      <c r="J22" s="5"/>
      <c r="K22" s="5" t="s">
        <v>132</v>
      </c>
      <c r="L22" s="23"/>
      <c r="AF22" t="s">
        <v>134</v>
      </c>
      <c r="BJ22">
        <f t="shared" si="0"/>
        <v>0</v>
      </c>
      <c r="BK22">
        <f t="shared" si="1"/>
        <v>0</v>
      </c>
    </row>
    <row r="23" spans="1:63" x14ac:dyDescent="0.25">
      <c r="A23" s="6" t="s">
        <v>190</v>
      </c>
      <c r="B23" s="6" t="s">
        <v>191</v>
      </c>
      <c r="C23" s="8" t="s">
        <v>192</v>
      </c>
      <c r="D23" s="8" t="s">
        <v>40</v>
      </c>
      <c r="E23" s="8" t="s">
        <v>13</v>
      </c>
      <c r="F23" s="8"/>
      <c r="G23" s="8" t="s">
        <v>132</v>
      </c>
      <c r="H23" s="8"/>
      <c r="I23" s="5" t="s">
        <v>132</v>
      </c>
      <c r="J23" s="8"/>
      <c r="K23" s="5" t="s">
        <v>132</v>
      </c>
      <c r="L23" s="23"/>
      <c r="AF23" t="s">
        <v>134</v>
      </c>
      <c r="BJ23">
        <f t="shared" si="0"/>
        <v>0</v>
      </c>
      <c r="BK23">
        <f t="shared" si="1"/>
        <v>0</v>
      </c>
    </row>
    <row r="24" spans="1:63" x14ac:dyDescent="0.25">
      <c r="A24" s="4" t="s">
        <v>193</v>
      </c>
      <c r="B24" s="4" t="s">
        <v>194</v>
      </c>
      <c r="C24" s="5" t="s">
        <v>195</v>
      </c>
      <c r="D24" s="5" t="s">
        <v>40</v>
      </c>
      <c r="E24" s="5" t="s">
        <v>9</v>
      </c>
      <c r="F24" s="5"/>
      <c r="G24" s="5" t="s">
        <v>132</v>
      </c>
      <c r="H24" s="5"/>
      <c r="I24" s="5" t="s">
        <v>132</v>
      </c>
      <c r="J24" s="5"/>
      <c r="K24" s="5" t="s">
        <v>132</v>
      </c>
      <c r="L24" s="23"/>
      <c r="AF24" t="s">
        <v>134</v>
      </c>
      <c r="BJ24">
        <f t="shared" si="0"/>
        <v>0</v>
      </c>
      <c r="BK24">
        <f t="shared" si="1"/>
        <v>0</v>
      </c>
    </row>
    <row r="25" spans="1:63" x14ac:dyDescent="0.25">
      <c r="A25" s="6" t="s">
        <v>196</v>
      </c>
      <c r="B25" s="6" t="s">
        <v>197</v>
      </c>
      <c r="C25" s="8" t="s">
        <v>198</v>
      </c>
      <c r="D25" s="8" t="s">
        <v>40</v>
      </c>
      <c r="E25" s="8" t="s">
        <v>13</v>
      </c>
      <c r="F25" s="8"/>
      <c r="G25" s="8" t="s">
        <v>132</v>
      </c>
      <c r="H25" s="8"/>
      <c r="I25" s="5" t="s">
        <v>132</v>
      </c>
      <c r="J25" s="8"/>
      <c r="K25" s="5" t="s">
        <v>132</v>
      </c>
      <c r="L25" s="23"/>
      <c r="AF25" t="s">
        <v>134</v>
      </c>
      <c r="BJ25">
        <f t="shared" si="0"/>
        <v>0</v>
      </c>
      <c r="BK25">
        <f t="shared" si="1"/>
        <v>0</v>
      </c>
    </row>
    <row r="26" spans="1:63" x14ac:dyDescent="0.25">
      <c r="A26" s="4" t="s">
        <v>199</v>
      </c>
      <c r="B26" s="4" t="s">
        <v>200</v>
      </c>
      <c r="C26" s="5" t="s">
        <v>201</v>
      </c>
      <c r="D26" s="5" t="s">
        <v>40</v>
      </c>
      <c r="E26" s="5" t="s">
        <v>9</v>
      </c>
      <c r="F26" s="5"/>
      <c r="G26" s="5" t="s">
        <v>132</v>
      </c>
      <c r="H26" s="5"/>
      <c r="I26" s="5" t="s">
        <v>132</v>
      </c>
      <c r="J26" s="5"/>
      <c r="K26" s="5" t="s">
        <v>132</v>
      </c>
      <c r="L26" s="23"/>
      <c r="AF26" t="s">
        <v>134</v>
      </c>
      <c r="BJ26">
        <f t="shared" si="0"/>
        <v>0</v>
      </c>
      <c r="BK26">
        <f t="shared" si="1"/>
        <v>0</v>
      </c>
    </row>
    <row r="27" spans="1:63" x14ac:dyDescent="0.25">
      <c r="A27" s="6" t="s">
        <v>202</v>
      </c>
      <c r="B27" s="6" t="s">
        <v>203</v>
      </c>
      <c r="C27" s="8" t="s">
        <v>204</v>
      </c>
      <c r="D27" s="8" t="s">
        <v>131</v>
      </c>
      <c r="E27" s="8" t="s">
        <v>13</v>
      </c>
      <c r="F27" s="8"/>
      <c r="G27" s="8" t="s">
        <v>132</v>
      </c>
      <c r="H27" s="8"/>
      <c r="I27" s="5" t="s">
        <v>132</v>
      </c>
      <c r="J27" s="8"/>
      <c r="K27" s="5" t="s">
        <v>132</v>
      </c>
      <c r="L27" s="23"/>
      <c r="AF27" t="s">
        <v>134</v>
      </c>
      <c r="BJ27">
        <f t="shared" si="0"/>
        <v>0</v>
      </c>
      <c r="BK27">
        <f t="shared" si="1"/>
        <v>0</v>
      </c>
    </row>
    <row r="28" spans="1:63" x14ac:dyDescent="0.25">
      <c r="A28" s="4" t="s">
        <v>205</v>
      </c>
      <c r="B28" s="4" t="s">
        <v>206</v>
      </c>
      <c r="C28" s="5" t="s">
        <v>207</v>
      </c>
      <c r="D28" s="5" t="s">
        <v>131</v>
      </c>
      <c r="E28" s="5" t="s">
        <v>25</v>
      </c>
      <c r="F28" s="5"/>
      <c r="G28" s="5" t="s">
        <v>132</v>
      </c>
      <c r="H28" s="5"/>
      <c r="I28" s="5" t="s">
        <v>132</v>
      </c>
      <c r="J28" s="5"/>
      <c r="K28" s="5" t="s">
        <v>132</v>
      </c>
      <c r="L28" s="23"/>
      <c r="AF28" t="s">
        <v>134</v>
      </c>
      <c r="BJ28">
        <f t="shared" si="0"/>
        <v>0</v>
      </c>
      <c r="BK28">
        <f t="shared" si="1"/>
        <v>0</v>
      </c>
    </row>
    <row r="29" spans="1:63" x14ac:dyDescent="0.25">
      <c r="A29" s="6" t="s">
        <v>208</v>
      </c>
      <c r="B29" s="6" t="s">
        <v>209</v>
      </c>
      <c r="C29" s="8" t="s">
        <v>210</v>
      </c>
      <c r="D29" s="8" t="s">
        <v>131</v>
      </c>
      <c r="E29" s="8" t="s">
        <v>21</v>
      </c>
      <c r="F29" s="8"/>
      <c r="G29" s="8" t="s">
        <v>132</v>
      </c>
      <c r="H29" s="8"/>
      <c r="I29" s="5" t="s">
        <v>132</v>
      </c>
      <c r="J29" s="8"/>
      <c r="K29" s="5" t="s">
        <v>132</v>
      </c>
      <c r="L29" s="23"/>
      <c r="AF29" t="s">
        <v>134</v>
      </c>
      <c r="BJ29">
        <f t="shared" si="0"/>
        <v>0</v>
      </c>
      <c r="BK29">
        <f t="shared" si="1"/>
        <v>0</v>
      </c>
    </row>
    <row r="30" spans="1:63" x14ac:dyDescent="0.25">
      <c r="A30" s="4" t="s">
        <v>211</v>
      </c>
      <c r="B30" s="4" t="s">
        <v>212</v>
      </c>
      <c r="C30" s="5" t="s">
        <v>213</v>
      </c>
      <c r="D30" s="5" t="s">
        <v>131</v>
      </c>
      <c r="E30" s="5" t="s">
        <v>27</v>
      </c>
      <c r="F30" s="5"/>
      <c r="G30" s="5" t="s">
        <v>132</v>
      </c>
      <c r="H30" s="5"/>
      <c r="I30" s="5" t="s">
        <v>132</v>
      </c>
      <c r="J30" s="5"/>
      <c r="K30" s="5" t="s">
        <v>132</v>
      </c>
      <c r="L30" s="23"/>
      <c r="AF30" t="s">
        <v>134</v>
      </c>
      <c r="BJ30">
        <f t="shared" si="0"/>
        <v>0</v>
      </c>
      <c r="BK30">
        <f t="shared" si="1"/>
        <v>0</v>
      </c>
    </row>
    <row r="31" spans="1:63" x14ac:dyDescent="0.25">
      <c r="A31" s="6" t="s">
        <v>214</v>
      </c>
      <c r="B31" s="6" t="s">
        <v>215</v>
      </c>
      <c r="C31" s="8" t="s">
        <v>216</v>
      </c>
      <c r="D31" s="8" t="s">
        <v>131</v>
      </c>
      <c r="E31" s="8" t="s">
        <v>25</v>
      </c>
      <c r="F31" s="8"/>
      <c r="G31" s="8" t="s">
        <v>132</v>
      </c>
      <c r="H31" s="8"/>
      <c r="I31" s="5" t="s">
        <v>132</v>
      </c>
      <c r="J31" s="8"/>
      <c r="K31" s="5" t="s">
        <v>132</v>
      </c>
      <c r="L31" s="23"/>
      <c r="AF31" t="s">
        <v>134</v>
      </c>
      <c r="BJ31">
        <f t="shared" si="0"/>
        <v>0</v>
      </c>
      <c r="BK31">
        <f t="shared" si="1"/>
        <v>0</v>
      </c>
    </row>
    <row r="32" spans="1:63" x14ac:dyDescent="0.25">
      <c r="A32" s="4" t="s">
        <v>217</v>
      </c>
      <c r="B32" s="4" t="s">
        <v>218</v>
      </c>
      <c r="C32" s="5" t="s">
        <v>219</v>
      </c>
      <c r="D32" s="5" t="s">
        <v>131</v>
      </c>
      <c r="E32" s="5" t="s">
        <v>17</v>
      </c>
      <c r="F32" s="5"/>
      <c r="G32" s="5" t="s">
        <v>132</v>
      </c>
      <c r="H32" s="5"/>
      <c r="I32" s="5" t="s">
        <v>132</v>
      </c>
      <c r="J32" s="5"/>
      <c r="K32" s="5" t="s">
        <v>132</v>
      </c>
      <c r="L32" s="23"/>
      <c r="AF32" t="s">
        <v>134</v>
      </c>
      <c r="BJ32">
        <f t="shared" si="0"/>
        <v>0</v>
      </c>
      <c r="BK32">
        <f t="shared" si="1"/>
        <v>0</v>
      </c>
    </row>
    <row r="33" spans="1:63" x14ac:dyDescent="0.25">
      <c r="A33" s="6" t="s">
        <v>220</v>
      </c>
      <c r="B33" s="6" t="s">
        <v>221</v>
      </c>
      <c r="C33" s="8" t="s">
        <v>222</v>
      </c>
      <c r="D33" s="8" t="s">
        <v>40</v>
      </c>
      <c r="E33" s="8" t="s">
        <v>7</v>
      </c>
      <c r="F33" s="8"/>
      <c r="G33" s="8" t="s">
        <v>132</v>
      </c>
      <c r="H33" s="8"/>
      <c r="I33" s="5" t="s">
        <v>132</v>
      </c>
      <c r="J33" s="8"/>
      <c r="K33" s="5" t="s">
        <v>132</v>
      </c>
      <c r="L33" s="23"/>
      <c r="AF33" t="s">
        <v>134</v>
      </c>
      <c r="BJ33">
        <f t="shared" si="0"/>
        <v>0</v>
      </c>
      <c r="BK33">
        <f t="shared" si="1"/>
        <v>0</v>
      </c>
    </row>
    <row r="34" spans="1:63" x14ac:dyDescent="0.25">
      <c r="A34" s="4" t="s">
        <v>223</v>
      </c>
      <c r="B34" s="4" t="s">
        <v>224</v>
      </c>
      <c r="C34" s="5" t="s">
        <v>225</v>
      </c>
      <c r="D34" s="5" t="s">
        <v>40</v>
      </c>
      <c r="E34" s="5" t="s">
        <v>13</v>
      </c>
      <c r="F34" s="5"/>
      <c r="G34" s="5" t="s">
        <v>132</v>
      </c>
      <c r="H34" s="5"/>
      <c r="I34" s="5" t="s">
        <v>132</v>
      </c>
      <c r="J34" s="5"/>
      <c r="K34" s="5" t="s">
        <v>132</v>
      </c>
      <c r="L34" s="23"/>
      <c r="AF34" t="s">
        <v>134</v>
      </c>
      <c r="BJ34">
        <f t="shared" si="0"/>
        <v>0</v>
      </c>
      <c r="BK34">
        <f t="shared" si="1"/>
        <v>0</v>
      </c>
    </row>
    <row r="35" spans="1:63" x14ac:dyDescent="0.25">
      <c r="A35" s="6" t="s">
        <v>226</v>
      </c>
      <c r="B35" s="6" t="s">
        <v>227</v>
      </c>
      <c r="C35" s="8" t="s">
        <v>228</v>
      </c>
      <c r="D35" s="8" t="s">
        <v>40</v>
      </c>
      <c r="E35" s="8" t="s">
        <v>29</v>
      </c>
      <c r="F35" s="8"/>
      <c r="G35" s="8" t="s">
        <v>132</v>
      </c>
      <c r="H35" s="8"/>
      <c r="I35" s="5" t="s">
        <v>132</v>
      </c>
      <c r="J35" s="8"/>
      <c r="K35" s="5" t="s">
        <v>132</v>
      </c>
      <c r="L35" s="23"/>
      <c r="AF35" t="s">
        <v>134</v>
      </c>
      <c r="BJ35">
        <f t="shared" si="0"/>
        <v>0</v>
      </c>
      <c r="BK35">
        <f t="shared" si="1"/>
        <v>0</v>
      </c>
    </row>
    <row r="36" spans="1:63" x14ac:dyDescent="0.25">
      <c r="A36" s="4" t="s">
        <v>229</v>
      </c>
      <c r="B36" s="4" t="s">
        <v>230</v>
      </c>
      <c r="C36" s="5" t="s">
        <v>231</v>
      </c>
      <c r="D36" s="5" t="s">
        <v>40</v>
      </c>
      <c r="E36" s="5" t="s">
        <v>29</v>
      </c>
      <c r="F36" s="5"/>
      <c r="G36" s="5" t="s">
        <v>132</v>
      </c>
      <c r="H36" s="5"/>
      <c r="I36" s="5" t="s">
        <v>132</v>
      </c>
      <c r="J36" s="5"/>
      <c r="K36" s="5" t="s">
        <v>132</v>
      </c>
      <c r="L36" s="23"/>
      <c r="AF36" t="s">
        <v>134</v>
      </c>
      <c r="BJ36">
        <f t="shared" si="0"/>
        <v>0</v>
      </c>
      <c r="BK36">
        <f t="shared" si="1"/>
        <v>0</v>
      </c>
    </row>
    <row r="37" spans="1:63" x14ac:dyDescent="0.25">
      <c r="A37" s="6" t="s">
        <v>232</v>
      </c>
      <c r="B37" s="6" t="s">
        <v>233</v>
      </c>
      <c r="C37" s="8" t="s">
        <v>234</v>
      </c>
      <c r="D37" s="8" t="s">
        <v>40</v>
      </c>
      <c r="E37" s="8" t="s">
        <v>13</v>
      </c>
      <c r="F37" s="8"/>
      <c r="G37" s="8" t="s">
        <v>132</v>
      </c>
      <c r="H37" s="8"/>
      <c r="I37" s="5" t="s">
        <v>132</v>
      </c>
      <c r="J37" s="8"/>
      <c r="K37" s="5" t="s">
        <v>132</v>
      </c>
      <c r="L37" s="23"/>
      <c r="AF37" t="s">
        <v>134</v>
      </c>
      <c r="BJ37">
        <f t="shared" si="0"/>
        <v>0</v>
      </c>
      <c r="BK37">
        <f t="shared" si="1"/>
        <v>0</v>
      </c>
    </row>
    <row r="38" spans="1:63" x14ac:dyDescent="0.25">
      <c r="A38" s="4" t="s">
        <v>235</v>
      </c>
      <c r="B38" s="4" t="s">
        <v>236</v>
      </c>
      <c r="C38" s="5" t="s">
        <v>237</v>
      </c>
      <c r="D38" s="5" t="s">
        <v>40</v>
      </c>
      <c r="E38" s="5" t="s">
        <v>7</v>
      </c>
      <c r="F38" s="5"/>
      <c r="G38" s="5" t="s">
        <v>132</v>
      </c>
      <c r="H38" s="5"/>
      <c r="I38" s="5" t="s">
        <v>132</v>
      </c>
      <c r="J38" s="5"/>
      <c r="K38" s="5" t="s">
        <v>132</v>
      </c>
      <c r="L38" s="23"/>
      <c r="AF38" t="s">
        <v>134</v>
      </c>
      <c r="BJ38">
        <f t="shared" si="0"/>
        <v>0</v>
      </c>
      <c r="BK38">
        <f t="shared" si="1"/>
        <v>0</v>
      </c>
    </row>
    <row r="39" spans="1:63" x14ac:dyDescent="0.25">
      <c r="A39" s="6" t="s">
        <v>238</v>
      </c>
      <c r="B39" s="6" t="s">
        <v>239</v>
      </c>
      <c r="C39" s="8" t="s">
        <v>240</v>
      </c>
      <c r="D39" s="8" t="s">
        <v>40</v>
      </c>
      <c r="E39" s="8" t="s">
        <v>29</v>
      </c>
      <c r="F39" s="8"/>
      <c r="G39" s="8" t="s">
        <v>132</v>
      </c>
      <c r="H39" s="8"/>
      <c r="I39" s="5" t="s">
        <v>132</v>
      </c>
      <c r="J39" s="8"/>
      <c r="K39" s="5" t="s">
        <v>132</v>
      </c>
      <c r="L39" s="23"/>
      <c r="AF39" t="s">
        <v>134</v>
      </c>
      <c r="BJ39">
        <f t="shared" si="0"/>
        <v>0</v>
      </c>
      <c r="BK39">
        <f t="shared" si="1"/>
        <v>0</v>
      </c>
    </row>
    <row r="40" spans="1:63" x14ac:dyDescent="0.25">
      <c r="A40" s="4" t="s">
        <v>241</v>
      </c>
      <c r="B40" s="4" t="s">
        <v>242</v>
      </c>
      <c r="C40" s="5" t="s">
        <v>243</v>
      </c>
      <c r="D40" s="5" t="s">
        <v>40</v>
      </c>
      <c r="E40" s="5" t="s">
        <v>23</v>
      </c>
      <c r="F40" s="5"/>
      <c r="G40" s="5" t="s">
        <v>132</v>
      </c>
      <c r="H40" s="5"/>
      <c r="I40" s="5" t="s">
        <v>132</v>
      </c>
      <c r="J40" s="5"/>
      <c r="K40" s="5" t="s">
        <v>132</v>
      </c>
      <c r="L40" s="23"/>
      <c r="AF40" t="s">
        <v>134</v>
      </c>
      <c r="BJ40">
        <f t="shared" si="0"/>
        <v>0</v>
      </c>
      <c r="BK40">
        <f t="shared" si="1"/>
        <v>0</v>
      </c>
    </row>
    <row r="41" spans="1:63" x14ac:dyDescent="0.25">
      <c r="A41" s="6" t="s">
        <v>244</v>
      </c>
      <c r="B41" s="6" t="s">
        <v>245</v>
      </c>
      <c r="C41" s="8" t="s">
        <v>246</v>
      </c>
      <c r="D41" s="8" t="s">
        <v>156</v>
      </c>
      <c r="E41" s="8" t="s">
        <v>29</v>
      </c>
      <c r="F41" s="8"/>
      <c r="G41" s="8" t="s">
        <v>132</v>
      </c>
      <c r="H41" s="8"/>
      <c r="I41" s="5" t="s">
        <v>132</v>
      </c>
      <c r="J41" s="8"/>
      <c r="K41" s="5" t="s">
        <v>132</v>
      </c>
      <c r="L41" s="23"/>
      <c r="AF41" t="s">
        <v>134</v>
      </c>
      <c r="BJ41">
        <f t="shared" si="0"/>
        <v>0</v>
      </c>
      <c r="BK41">
        <f t="shared" si="1"/>
        <v>0</v>
      </c>
    </row>
    <row r="42" spans="1:63" x14ac:dyDescent="0.25">
      <c r="A42" s="4" t="s">
        <v>247</v>
      </c>
      <c r="B42" s="4" t="s">
        <v>248</v>
      </c>
      <c r="C42" s="5" t="s">
        <v>249</v>
      </c>
      <c r="D42" s="5" t="s">
        <v>156</v>
      </c>
      <c r="E42" s="5" t="s">
        <v>13</v>
      </c>
      <c r="F42" s="5"/>
      <c r="G42" s="5" t="s">
        <v>132</v>
      </c>
      <c r="H42" s="5"/>
      <c r="I42" s="5" t="s">
        <v>132</v>
      </c>
      <c r="J42" s="5"/>
      <c r="K42" s="5" t="s">
        <v>132</v>
      </c>
      <c r="L42" s="23"/>
      <c r="AF42" t="s">
        <v>134</v>
      </c>
      <c r="BJ42">
        <f t="shared" si="0"/>
        <v>0</v>
      </c>
      <c r="BK42">
        <f t="shared" si="1"/>
        <v>0</v>
      </c>
    </row>
    <row r="43" spans="1:63" x14ac:dyDescent="0.25">
      <c r="A43" s="6" t="s">
        <v>250</v>
      </c>
      <c r="B43" s="6" t="s">
        <v>251</v>
      </c>
      <c r="C43" s="8" t="s">
        <v>252</v>
      </c>
      <c r="D43" s="8" t="s">
        <v>40</v>
      </c>
      <c r="E43" s="8" t="s">
        <v>9</v>
      </c>
      <c r="F43" s="8"/>
      <c r="G43" s="8" t="s">
        <v>132</v>
      </c>
      <c r="H43" s="8"/>
      <c r="I43" s="5" t="s">
        <v>132</v>
      </c>
      <c r="J43" s="8"/>
      <c r="K43" s="5" t="s">
        <v>132</v>
      </c>
      <c r="L43" s="23"/>
      <c r="AF43" t="s">
        <v>134</v>
      </c>
      <c r="BJ43">
        <f t="shared" si="0"/>
        <v>0</v>
      </c>
      <c r="BK43">
        <f t="shared" si="1"/>
        <v>0</v>
      </c>
    </row>
    <row r="44" spans="1:63" x14ac:dyDescent="0.25">
      <c r="A44" s="4" t="s">
        <v>253</v>
      </c>
      <c r="B44" s="4" t="s">
        <v>254</v>
      </c>
      <c r="C44" s="5" t="s">
        <v>255</v>
      </c>
      <c r="D44" s="5" t="s">
        <v>40</v>
      </c>
      <c r="E44" s="5" t="s">
        <v>7</v>
      </c>
      <c r="F44" s="5"/>
      <c r="G44" s="5" t="s">
        <v>132</v>
      </c>
      <c r="H44" s="5"/>
      <c r="I44" s="5" t="s">
        <v>132</v>
      </c>
      <c r="J44" s="5"/>
      <c r="K44" s="5" t="s">
        <v>132</v>
      </c>
      <c r="L44" s="23"/>
      <c r="AF44" t="s">
        <v>134</v>
      </c>
      <c r="BJ44">
        <f t="shared" si="0"/>
        <v>0</v>
      </c>
      <c r="BK44">
        <f t="shared" si="1"/>
        <v>0</v>
      </c>
    </row>
    <row r="45" spans="1:63" x14ac:dyDescent="0.25">
      <c r="A45" s="6" t="s">
        <v>256</v>
      </c>
      <c r="B45" s="6" t="s">
        <v>257</v>
      </c>
      <c r="C45" s="8" t="s">
        <v>258</v>
      </c>
      <c r="D45" s="8" t="s">
        <v>40</v>
      </c>
      <c r="E45" s="8" t="s">
        <v>15</v>
      </c>
      <c r="F45" s="8"/>
      <c r="G45" s="8" t="s">
        <v>132</v>
      </c>
      <c r="H45" s="8"/>
      <c r="I45" s="5" t="s">
        <v>132</v>
      </c>
      <c r="J45" s="8"/>
      <c r="K45" s="5" t="s">
        <v>132</v>
      </c>
      <c r="L45" s="23"/>
      <c r="AF45" t="s">
        <v>134</v>
      </c>
      <c r="BJ45">
        <f t="shared" si="0"/>
        <v>0</v>
      </c>
      <c r="BK45">
        <f t="shared" si="1"/>
        <v>0</v>
      </c>
    </row>
    <row r="46" spans="1:63" x14ac:dyDescent="0.25">
      <c r="A46" s="4" t="s">
        <v>259</v>
      </c>
      <c r="B46" s="4" t="s">
        <v>260</v>
      </c>
      <c r="C46" s="5" t="s">
        <v>261</v>
      </c>
      <c r="D46" s="5" t="s">
        <v>131</v>
      </c>
      <c r="E46" s="5" t="s">
        <v>25</v>
      </c>
      <c r="F46" s="5"/>
      <c r="G46" s="5" t="s">
        <v>132</v>
      </c>
      <c r="H46" s="5"/>
      <c r="I46" s="5" t="s">
        <v>132</v>
      </c>
      <c r="J46" s="5"/>
      <c r="K46" s="5" t="s">
        <v>132</v>
      </c>
      <c r="L46" s="23"/>
      <c r="AF46" t="s">
        <v>134</v>
      </c>
      <c r="BJ46">
        <f t="shared" si="0"/>
        <v>0</v>
      </c>
      <c r="BK46">
        <f t="shared" si="1"/>
        <v>0</v>
      </c>
    </row>
    <row r="47" spans="1:63" x14ac:dyDescent="0.25">
      <c r="A47" s="6" t="s">
        <v>262</v>
      </c>
      <c r="B47" s="6" t="s">
        <v>263</v>
      </c>
      <c r="C47" s="8" t="s">
        <v>264</v>
      </c>
      <c r="D47" s="8" t="s">
        <v>131</v>
      </c>
      <c r="E47" s="8" t="s">
        <v>13</v>
      </c>
      <c r="F47" s="8"/>
      <c r="G47" s="8" t="s">
        <v>132</v>
      </c>
      <c r="H47" s="8"/>
      <c r="I47" s="5" t="s">
        <v>132</v>
      </c>
      <c r="J47" s="8"/>
      <c r="K47" s="5" t="s">
        <v>132</v>
      </c>
      <c r="L47" s="23"/>
      <c r="AF47" t="s">
        <v>134</v>
      </c>
      <c r="BJ47">
        <f t="shared" si="0"/>
        <v>0</v>
      </c>
      <c r="BK47">
        <f t="shared" si="1"/>
        <v>0</v>
      </c>
    </row>
    <row r="48" spans="1:63" x14ac:dyDescent="0.25">
      <c r="A48" s="4" t="s">
        <v>265</v>
      </c>
      <c r="B48" s="4" t="s">
        <v>266</v>
      </c>
      <c r="C48" s="5" t="s">
        <v>267</v>
      </c>
      <c r="D48" s="5" t="s">
        <v>131</v>
      </c>
      <c r="E48" s="5" t="s">
        <v>25</v>
      </c>
      <c r="F48" s="5"/>
      <c r="G48" s="5" t="s">
        <v>132</v>
      </c>
      <c r="H48" s="5"/>
      <c r="I48" s="5" t="s">
        <v>132</v>
      </c>
      <c r="J48" s="5"/>
      <c r="K48" s="5" t="s">
        <v>132</v>
      </c>
      <c r="L48" s="23"/>
      <c r="AF48" t="s">
        <v>134</v>
      </c>
      <c r="BJ48">
        <f t="shared" si="0"/>
        <v>0</v>
      </c>
      <c r="BK48">
        <f t="shared" si="1"/>
        <v>0</v>
      </c>
    </row>
    <row r="49" spans="1:63" x14ac:dyDescent="0.25">
      <c r="A49" s="6" t="s">
        <v>268</v>
      </c>
      <c r="B49" s="6" t="s">
        <v>269</v>
      </c>
      <c r="C49" s="8" t="s">
        <v>270</v>
      </c>
      <c r="D49" s="8" t="s">
        <v>131</v>
      </c>
      <c r="E49" s="8" t="s">
        <v>25</v>
      </c>
      <c r="F49" s="8"/>
      <c r="G49" s="8" t="s">
        <v>132</v>
      </c>
      <c r="H49" s="8"/>
      <c r="I49" s="5" t="s">
        <v>132</v>
      </c>
      <c r="J49" s="8"/>
      <c r="K49" s="5" t="s">
        <v>132</v>
      </c>
      <c r="L49" s="23"/>
      <c r="AF49" t="s">
        <v>134</v>
      </c>
      <c r="BJ49">
        <f t="shared" si="0"/>
        <v>0</v>
      </c>
      <c r="BK49">
        <f t="shared" si="1"/>
        <v>0</v>
      </c>
    </row>
    <row r="50" spans="1:63" x14ac:dyDescent="0.25">
      <c r="A50" s="4" t="s">
        <v>271</v>
      </c>
      <c r="B50" s="4" t="s">
        <v>272</v>
      </c>
      <c r="C50" s="5" t="s">
        <v>273</v>
      </c>
      <c r="D50" s="5" t="s">
        <v>41</v>
      </c>
      <c r="E50" s="5" t="s">
        <v>13</v>
      </c>
      <c r="F50" s="5"/>
      <c r="G50" s="5" t="s">
        <v>132</v>
      </c>
      <c r="H50" s="5"/>
      <c r="I50" s="5" t="s">
        <v>132</v>
      </c>
      <c r="J50" s="5"/>
      <c r="K50" s="5" t="s">
        <v>132</v>
      </c>
      <c r="L50" s="23"/>
      <c r="AF50" t="s">
        <v>134</v>
      </c>
      <c r="BJ50">
        <f t="shared" si="0"/>
        <v>0</v>
      </c>
      <c r="BK50">
        <f t="shared" si="1"/>
        <v>0</v>
      </c>
    </row>
    <row r="51" spans="1:63" x14ac:dyDescent="0.25">
      <c r="A51" s="6" t="s">
        <v>274</v>
      </c>
      <c r="B51" s="6" t="s">
        <v>275</v>
      </c>
      <c r="C51" s="8" t="s">
        <v>276</v>
      </c>
      <c r="D51" s="8" t="s">
        <v>40</v>
      </c>
      <c r="E51" s="8" t="s">
        <v>29</v>
      </c>
      <c r="F51" s="8"/>
      <c r="G51" s="8" t="s">
        <v>132</v>
      </c>
      <c r="H51" s="8"/>
      <c r="I51" s="5" t="s">
        <v>132</v>
      </c>
      <c r="J51" s="8"/>
      <c r="K51" s="5" t="s">
        <v>132</v>
      </c>
      <c r="L51" s="23"/>
      <c r="AF51" t="s">
        <v>134</v>
      </c>
      <c r="BJ51">
        <f t="shared" si="0"/>
        <v>0</v>
      </c>
      <c r="BK51">
        <f t="shared" si="1"/>
        <v>0</v>
      </c>
    </row>
    <row r="52" spans="1:63" x14ac:dyDescent="0.25">
      <c r="A52" s="4" t="s">
        <v>277</v>
      </c>
      <c r="B52" s="4" t="s">
        <v>278</v>
      </c>
      <c r="C52" s="5" t="s">
        <v>279</v>
      </c>
      <c r="D52" s="5" t="s">
        <v>40</v>
      </c>
      <c r="E52" s="5" t="s">
        <v>23</v>
      </c>
      <c r="F52" s="5"/>
      <c r="G52" s="5" t="s">
        <v>132</v>
      </c>
      <c r="H52" s="5"/>
      <c r="I52" s="5" t="s">
        <v>132</v>
      </c>
      <c r="J52" s="5"/>
      <c r="K52" s="5" t="s">
        <v>132</v>
      </c>
      <c r="L52" s="23"/>
      <c r="AF52" t="s">
        <v>134</v>
      </c>
      <c r="BJ52">
        <f t="shared" si="0"/>
        <v>0</v>
      </c>
      <c r="BK52">
        <f t="shared" si="1"/>
        <v>0</v>
      </c>
    </row>
    <row r="53" spans="1:63" x14ac:dyDescent="0.25">
      <c r="A53" s="6" t="s">
        <v>280</v>
      </c>
      <c r="B53" s="6" t="s">
        <v>281</v>
      </c>
      <c r="C53" s="8" t="s">
        <v>282</v>
      </c>
      <c r="D53" s="8" t="s">
        <v>40</v>
      </c>
      <c r="E53" s="8" t="s">
        <v>11</v>
      </c>
      <c r="F53" s="8"/>
      <c r="G53" s="8" t="s">
        <v>132</v>
      </c>
      <c r="H53" s="8"/>
      <c r="I53" s="5" t="s">
        <v>132</v>
      </c>
      <c r="J53" s="8"/>
      <c r="K53" s="5" t="s">
        <v>132</v>
      </c>
      <c r="L53" s="23"/>
      <c r="AF53" t="s">
        <v>134</v>
      </c>
      <c r="BJ53">
        <f t="shared" si="0"/>
        <v>0</v>
      </c>
      <c r="BK53">
        <f t="shared" si="1"/>
        <v>0</v>
      </c>
    </row>
    <row r="54" spans="1:63" x14ac:dyDescent="0.25">
      <c r="A54" s="4" t="s">
        <v>283</v>
      </c>
      <c r="B54" s="4" t="s">
        <v>284</v>
      </c>
      <c r="C54" s="5" t="s">
        <v>285</v>
      </c>
      <c r="D54" s="5" t="s">
        <v>40</v>
      </c>
      <c r="E54" s="5" t="s">
        <v>15</v>
      </c>
      <c r="F54" s="5"/>
      <c r="G54" s="5" t="s">
        <v>132</v>
      </c>
      <c r="H54" s="5"/>
      <c r="I54" s="5" t="s">
        <v>132</v>
      </c>
      <c r="J54" s="5"/>
      <c r="K54" s="5" t="s">
        <v>132</v>
      </c>
      <c r="L54" s="23"/>
      <c r="AF54" t="s">
        <v>134</v>
      </c>
      <c r="BJ54">
        <f t="shared" si="0"/>
        <v>0</v>
      </c>
      <c r="BK54">
        <f t="shared" si="1"/>
        <v>0</v>
      </c>
    </row>
    <row r="55" spans="1:63" x14ac:dyDescent="0.25">
      <c r="A55" s="6" t="s">
        <v>286</v>
      </c>
      <c r="B55" s="6" t="s">
        <v>287</v>
      </c>
      <c r="C55" s="8" t="s">
        <v>288</v>
      </c>
      <c r="D55" s="8" t="s">
        <v>131</v>
      </c>
      <c r="E55" s="8" t="s">
        <v>25</v>
      </c>
      <c r="F55" s="8"/>
      <c r="G55" s="8" t="s">
        <v>132</v>
      </c>
      <c r="H55" s="8"/>
      <c r="I55" s="5" t="s">
        <v>132</v>
      </c>
      <c r="J55" s="8"/>
      <c r="K55" s="5" t="s">
        <v>132</v>
      </c>
      <c r="L55" s="23"/>
      <c r="AF55" t="s">
        <v>134</v>
      </c>
      <c r="BJ55">
        <f t="shared" si="0"/>
        <v>0</v>
      </c>
      <c r="BK55">
        <f t="shared" si="1"/>
        <v>0</v>
      </c>
    </row>
    <row r="56" spans="1:63" x14ac:dyDescent="0.25">
      <c r="A56" s="4" t="s">
        <v>289</v>
      </c>
      <c r="B56" s="4" t="s">
        <v>290</v>
      </c>
      <c r="C56" s="5" t="s">
        <v>291</v>
      </c>
      <c r="D56" s="5" t="s">
        <v>40</v>
      </c>
      <c r="E56" s="5" t="s">
        <v>27</v>
      </c>
      <c r="F56" s="5"/>
      <c r="G56" s="5" t="s">
        <v>132</v>
      </c>
      <c r="H56" s="5"/>
      <c r="I56" s="5" t="s">
        <v>132</v>
      </c>
      <c r="J56" s="5"/>
      <c r="K56" s="5" t="s">
        <v>132</v>
      </c>
      <c r="L56" s="23"/>
      <c r="AF56" t="s">
        <v>134</v>
      </c>
      <c r="BJ56">
        <f t="shared" si="0"/>
        <v>0</v>
      </c>
      <c r="BK56">
        <f t="shared" si="1"/>
        <v>0</v>
      </c>
    </row>
    <row r="57" spans="1:63" x14ac:dyDescent="0.25">
      <c r="A57" s="6" t="s">
        <v>292</v>
      </c>
      <c r="B57" s="6" t="s">
        <v>293</v>
      </c>
      <c r="C57" s="8" t="s">
        <v>294</v>
      </c>
      <c r="D57" s="8" t="s">
        <v>40</v>
      </c>
      <c r="E57" s="8" t="s">
        <v>21</v>
      </c>
      <c r="F57" s="8"/>
      <c r="G57" s="8" t="s">
        <v>132</v>
      </c>
      <c r="H57" s="8"/>
      <c r="I57" s="5" t="s">
        <v>132</v>
      </c>
      <c r="J57" s="8"/>
      <c r="K57" s="5" t="s">
        <v>132</v>
      </c>
      <c r="L57" s="23"/>
      <c r="AF57" t="s">
        <v>134</v>
      </c>
      <c r="BJ57">
        <f t="shared" si="0"/>
        <v>0</v>
      </c>
      <c r="BK57">
        <f t="shared" si="1"/>
        <v>0</v>
      </c>
    </row>
    <row r="58" spans="1:63" x14ac:dyDescent="0.25">
      <c r="A58" s="4" t="s">
        <v>295</v>
      </c>
      <c r="B58" s="4" t="s">
        <v>296</v>
      </c>
      <c r="C58" s="5" t="s">
        <v>297</v>
      </c>
      <c r="D58" s="5" t="s">
        <v>131</v>
      </c>
      <c r="E58" s="5" t="s">
        <v>25</v>
      </c>
      <c r="F58" s="5"/>
      <c r="G58" s="5" t="s">
        <v>132</v>
      </c>
      <c r="H58" s="5"/>
      <c r="I58" s="5" t="s">
        <v>132</v>
      </c>
      <c r="J58" s="5"/>
      <c r="K58" s="5" t="s">
        <v>132</v>
      </c>
      <c r="L58" s="23"/>
      <c r="AF58" t="s">
        <v>134</v>
      </c>
      <c r="BJ58">
        <f t="shared" si="0"/>
        <v>0</v>
      </c>
      <c r="BK58">
        <f t="shared" si="1"/>
        <v>0</v>
      </c>
    </row>
    <row r="59" spans="1:63" x14ac:dyDescent="0.25">
      <c r="A59" s="6" t="s">
        <v>298</v>
      </c>
      <c r="B59" s="6" t="s">
        <v>299</v>
      </c>
      <c r="C59" s="8" t="s">
        <v>300</v>
      </c>
      <c r="D59" s="8" t="s">
        <v>131</v>
      </c>
      <c r="E59" s="8" t="s">
        <v>25</v>
      </c>
      <c r="F59" s="8"/>
      <c r="G59" s="8" t="s">
        <v>132</v>
      </c>
      <c r="H59" s="8"/>
      <c r="I59" s="5" t="s">
        <v>132</v>
      </c>
      <c r="J59" s="8"/>
      <c r="K59" s="5" t="s">
        <v>132</v>
      </c>
      <c r="L59" s="23"/>
      <c r="AF59" t="s">
        <v>134</v>
      </c>
      <c r="BJ59">
        <f t="shared" si="0"/>
        <v>0</v>
      </c>
      <c r="BK59">
        <f t="shared" si="1"/>
        <v>0</v>
      </c>
    </row>
    <row r="60" spans="1:63" x14ac:dyDescent="0.25">
      <c r="A60" s="4" t="s">
        <v>301</v>
      </c>
      <c r="B60" s="4" t="s">
        <v>302</v>
      </c>
      <c r="C60" s="5" t="s">
        <v>303</v>
      </c>
      <c r="D60" s="5" t="s">
        <v>40</v>
      </c>
      <c r="E60" s="5" t="s">
        <v>9</v>
      </c>
      <c r="F60" s="5"/>
      <c r="G60" s="5" t="s">
        <v>132</v>
      </c>
      <c r="H60" s="5"/>
      <c r="I60" s="5" t="s">
        <v>132</v>
      </c>
      <c r="J60" s="5"/>
      <c r="K60" s="5" t="s">
        <v>132</v>
      </c>
      <c r="L60" s="23"/>
      <c r="AF60" t="s">
        <v>134</v>
      </c>
      <c r="BJ60">
        <f t="shared" si="0"/>
        <v>0</v>
      </c>
      <c r="BK60">
        <f t="shared" si="1"/>
        <v>0</v>
      </c>
    </row>
    <row r="61" spans="1:63" x14ac:dyDescent="0.25">
      <c r="A61" s="6" t="s">
        <v>304</v>
      </c>
      <c r="B61" s="6" t="s">
        <v>305</v>
      </c>
      <c r="C61" s="8" t="s">
        <v>306</v>
      </c>
      <c r="D61" s="8" t="s">
        <v>40</v>
      </c>
      <c r="E61" s="8" t="s">
        <v>17</v>
      </c>
      <c r="F61" s="8"/>
      <c r="G61" s="8" t="s">
        <v>132</v>
      </c>
      <c r="H61" s="8"/>
      <c r="I61" s="5" t="s">
        <v>132</v>
      </c>
      <c r="J61" s="8"/>
      <c r="K61" s="5" t="s">
        <v>132</v>
      </c>
      <c r="L61" s="23"/>
      <c r="AF61" t="s">
        <v>134</v>
      </c>
      <c r="BJ61">
        <f t="shared" si="0"/>
        <v>0</v>
      </c>
      <c r="BK61">
        <f t="shared" si="1"/>
        <v>0</v>
      </c>
    </row>
    <row r="62" spans="1:63" x14ac:dyDescent="0.25">
      <c r="A62" s="4" t="s">
        <v>307</v>
      </c>
      <c r="B62" s="4" t="s">
        <v>308</v>
      </c>
      <c r="C62" s="5" t="s">
        <v>309</v>
      </c>
      <c r="D62" s="5" t="s">
        <v>131</v>
      </c>
      <c r="E62" s="5" t="s">
        <v>31</v>
      </c>
      <c r="F62" s="5"/>
      <c r="G62" s="5" t="s">
        <v>132</v>
      </c>
      <c r="H62" s="5"/>
      <c r="I62" s="5" t="s">
        <v>132</v>
      </c>
      <c r="J62" s="5"/>
      <c r="K62" s="5" t="s">
        <v>132</v>
      </c>
      <c r="L62" s="23"/>
      <c r="AF62" t="s">
        <v>134</v>
      </c>
      <c r="BJ62">
        <f t="shared" si="0"/>
        <v>0</v>
      </c>
      <c r="BK62">
        <f t="shared" si="1"/>
        <v>0</v>
      </c>
    </row>
    <row r="63" spans="1:63" x14ac:dyDescent="0.25">
      <c r="A63" s="6" t="s">
        <v>310</v>
      </c>
      <c r="B63" s="6" t="s">
        <v>311</v>
      </c>
      <c r="C63" s="8" t="s">
        <v>312</v>
      </c>
      <c r="D63" s="8" t="s">
        <v>131</v>
      </c>
      <c r="E63" s="8" t="s">
        <v>25</v>
      </c>
      <c r="F63" s="8"/>
      <c r="G63" s="8" t="s">
        <v>132</v>
      </c>
      <c r="H63" s="8"/>
      <c r="I63" s="5" t="s">
        <v>132</v>
      </c>
      <c r="J63" s="8"/>
      <c r="K63" s="5" t="s">
        <v>132</v>
      </c>
      <c r="L63" s="23"/>
      <c r="AF63" t="s">
        <v>134</v>
      </c>
      <c r="BJ63">
        <f t="shared" si="0"/>
        <v>0</v>
      </c>
      <c r="BK63">
        <f t="shared" si="1"/>
        <v>0</v>
      </c>
    </row>
    <row r="64" spans="1:63" x14ac:dyDescent="0.25">
      <c r="A64" s="4" t="s">
        <v>313</v>
      </c>
      <c r="B64" s="4" t="s">
        <v>314</v>
      </c>
      <c r="C64" s="5" t="s">
        <v>315</v>
      </c>
      <c r="D64" s="5" t="s">
        <v>131</v>
      </c>
      <c r="E64" s="5" t="s">
        <v>31</v>
      </c>
      <c r="F64" s="5"/>
      <c r="G64" s="5" t="s">
        <v>132</v>
      </c>
      <c r="H64" s="5"/>
      <c r="I64" s="5" t="s">
        <v>132</v>
      </c>
      <c r="J64" s="5"/>
      <c r="K64" s="5" t="s">
        <v>132</v>
      </c>
      <c r="L64" s="23"/>
      <c r="AF64" t="s">
        <v>134</v>
      </c>
      <c r="BJ64">
        <f t="shared" si="0"/>
        <v>0</v>
      </c>
      <c r="BK64">
        <f t="shared" si="1"/>
        <v>0</v>
      </c>
    </row>
    <row r="65" spans="1:63" x14ac:dyDescent="0.25">
      <c r="A65" s="6" t="s">
        <v>316</v>
      </c>
      <c r="B65" s="6" t="s">
        <v>317</v>
      </c>
      <c r="C65" s="8" t="s">
        <v>318</v>
      </c>
      <c r="D65" s="8" t="s">
        <v>40</v>
      </c>
      <c r="E65" s="8" t="s">
        <v>7</v>
      </c>
      <c r="F65" s="8"/>
      <c r="G65" s="8" t="s">
        <v>132</v>
      </c>
      <c r="H65" s="8"/>
      <c r="I65" s="5" t="s">
        <v>132</v>
      </c>
      <c r="J65" s="8"/>
      <c r="K65" s="5" t="s">
        <v>132</v>
      </c>
      <c r="L65" s="23"/>
      <c r="AF65" t="s">
        <v>134</v>
      </c>
      <c r="BJ65">
        <f t="shared" si="0"/>
        <v>0</v>
      </c>
      <c r="BK65">
        <f t="shared" si="1"/>
        <v>0</v>
      </c>
    </row>
    <row r="66" spans="1:63" x14ac:dyDescent="0.25">
      <c r="A66" s="4" t="s">
        <v>319</v>
      </c>
      <c r="B66" s="4" t="s">
        <v>320</v>
      </c>
      <c r="C66" s="5" t="s">
        <v>321</v>
      </c>
      <c r="D66" s="5" t="s">
        <v>40</v>
      </c>
      <c r="E66" s="5" t="s">
        <v>9</v>
      </c>
      <c r="F66" s="5"/>
      <c r="G66" s="5" t="s">
        <v>132</v>
      </c>
      <c r="H66" s="5"/>
      <c r="I66" s="5" t="s">
        <v>132</v>
      </c>
      <c r="J66" s="5"/>
      <c r="K66" s="5" t="s">
        <v>132</v>
      </c>
      <c r="L66" s="23"/>
      <c r="AF66" t="s">
        <v>134</v>
      </c>
      <c r="BJ66">
        <f t="shared" si="0"/>
        <v>0</v>
      </c>
      <c r="BK66">
        <f t="shared" si="1"/>
        <v>0</v>
      </c>
    </row>
    <row r="67" spans="1:63" x14ac:dyDescent="0.25">
      <c r="A67" s="6" t="s">
        <v>322</v>
      </c>
      <c r="B67" s="6" t="s">
        <v>323</v>
      </c>
      <c r="C67" s="8" t="s">
        <v>324</v>
      </c>
      <c r="D67" s="8" t="s">
        <v>40</v>
      </c>
      <c r="E67" s="8" t="s">
        <v>31</v>
      </c>
      <c r="F67" s="8"/>
      <c r="G67" s="8" t="s">
        <v>132</v>
      </c>
      <c r="H67" s="8"/>
      <c r="I67" s="5" t="s">
        <v>132</v>
      </c>
      <c r="J67" s="8"/>
      <c r="K67" s="5" t="s">
        <v>132</v>
      </c>
      <c r="L67" s="23"/>
      <c r="AF67" t="s">
        <v>134</v>
      </c>
      <c r="BJ67">
        <f t="shared" si="0"/>
        <v>0</v>
      </c>
      <c r="BK67">
        <f t="shared" si="1"/>
        <v>0</v>
      </c>
    </row>
    <row r="68" spans="1:63" x14ac:dyDescent="0.25">
      <c r="A68" s="4" t="s">
        <v>325</v>
      </c>
      <c r="B68" s="4" t="s">
        <v>326</v>
      </c>
      <c r="C68" s="5" t="s">
        <v>327</v>
      </c>
      <c r="D68" s="5" t="s">
        <v>131</v>
      </c>
      <c r="E68" s="5" t="s">
        <v>23</v>
      </c>
      <c r="F68" s="5"/>
      <c r="G68" s="5" t="s">
        <v>132</v>
      </c>
      <c r="H68" s="5"/>
      <c r="I68" s="5" t="s">
        <v>132</v>
      </c>
      <c r="J68" s="5"/>
      <c r="K68" s="5" t="s">
        <v>132</v>
      </c>
      <c r="L68" s="23"/>
      <c r="AF68" t="s">
        <v>134</v>
      </c>
      <c r="BJ68">
        <f t="shared" si="0"/>
        <v>0</v>
      </c>
      <c r="BK68">
        <f t="shared" si="1"/>
        <v>0</v>
      </c>
    </row>
    <row r="69" spans="1:63" x14ac:dyDescent="0.25">
      <c r="A69" s="6" t="s">
        <v>328</v>
      </c>
      <c r="B69" s="6" t="s">
        <v>329</v>
      </c>
      <c r="C69" s="8" t="s">
        <v>330</v>
      </c>
      <c r="D69" s="8" t="s">
        <v>131</v>
      </c>
      <c r="E69" s="8" t="s">
        <v>25</v>
      </c>
      <c r="F69" s="8"/>
      <c r="G69" s="8" t="s">
        <v>132</v>
      </c>
      <c r="H69" s="8"/>
      <c r="I69" s="5" t="s">
        <v>132</v>
      </c>
      <c r="J69" s="8"/>
      <c r="K69" s="5" t="s">
        <v>132</v>
      </c>
      <c r="L69" s="23"/>
      <c r="AF69" t="s">
        <v>134</v>
      </c>
      <c r="BJ69">
        <f t="shared" ref="BJ69:BJ132" si="2">COUNTIF(AH69:AW69,"Yes")</f>
        <v>0</v>
      </c>
      <c r="BK69">
        <f t="shared" ref="BK69:BK132" si="3">COUNTIF(AY69:BG69, "Yes")</f>
        <v>0</v>
      </c>
    </row>
    <row r="70" spans="1:63" x14ac:dyDescent="0.25">
      <c r="A70" s="4" t="s">
        <v>331</v>
      </c>
      <c r="B70" s="4" t="s">
        <v>332</v>
      </c>
      <c r="C70" s="5" t="s">
        <v>333</v>
      </c>
      <c r="D70" s="5" t="s">
        <v>131</v>
      </c>
      <c r="E70" s="5" t="s">
        <v>29</v>
      </c>
      <c r="F70" s="5"/>
      <c r="G70" s="5" t="s">
        <v>132</v>
      </c>
      <c r="H70" s="5"/>
      <c r="I70" s="5" t="s">
        <v>132</v>
      </c>
      <c r="J70" s="5"/>
      <c r="K70" s="5" t="s">
        <v>132</v>
      </c>
      <c r="L70" s="23"/>
      <c r="AF70" t="s">
        <v>134</v>
      </c>
      <c r="BJ70">
        <f t="shared" si="2"/>
        <v>0</v>
      </c>
      <c r="BK70">
        <f t="shared" si="3"/>
        <v>0</v>
      </c>
    </row>
    <row r="71" spans="1:63" x14ac:dyDescent="0.25">
      <c r="A71" s="6" t="s">
        <v>334</v>
      </c>
      <c r="B71" s="6" t="s">
        <v>335</v>
      </c>
      <c r="C71" s="8" t="s">
        <v>336</v>
      </c>
      <c r="D71" s="8" t="s">
        <v>131</v>
      </c>
      <c r="E71" s="8" t="s">
        <v>19</v>
      </c>
      <c r="F71" s="8"/>
      <c r="G71" s="8" t="s">
        <v>132</v>
      </c>
      <c r="H71" s="8"/>
      <c r="I71" s="5" t="s">
        <v>132</v>
      </c>
      <c r="J71" s="8"/>
      <c r="K71" s="5" t="s">
        <v>132</v>
      </c>
      <c r="L71" s="23"/>
      <c r="AF71" t="s">
        <v>134</v>
      </c>
      <c r="BJ71">
        <f t="shared" si="2"/>
        <v>0</v>
      </c>
      <c r="BK71">
        <f t="shared" si="3"/>
        <v>0</v>
      </c>
    </row>
    <row r="72" spans="1:63" x14ac:dyDescent="0.25">
      <c r="A72" s="4" t="s">
        <v>337</v>
      </c>
      <c r="B72" s="4" t="s">
        <v>338</v>
      </c>
      <c r="C72" s="5" t="s">
        <v>339</v>
      </c>
      <c r="D72" s="5" t="s">
        <v>40</v>
      </c>
      <c r="E72" s="5" t="s">
        <v>15</v>
      </c>
      <c r="F72" s="5"/>
      <c r="G72" s="5" t="s">
        <v>132</v>
      </c>
      <c r="H72" s="5"/>
      <c r="I72" s="5" t="s">
        <v>132</v>
      </c>
      <c r="J72" s="5"/>
      <c r="K72" s="5" t="s">
        <v>132</v>
      </c>
      <c r="L72" s="23"/>
      <c r="AF72" t="s">
        <v>134</v>
      </c>
      <c r="BJ72">
        <f t="shared" si="2"/>
        <v>0</v>
      </c>
      <c r="BK72">
        <f t="shared" si="3"/>
        <v>0</v>
      </c>
    </row>
    <row r="73" spans="1:63" x14ac:dyDescent="0.25">
      <c r="A73" s="6" t="s">
        <v>340</v>
      </c>
      <c r="B73" s="6" t="s">
        <v>341</v>
      </c>
      <c r="C73" s="8" t="s">
        <v>342</v>
      </c>
      <c r="D73" s="8" t="s">
        <v>40</v>
      </c>
      <c r="E73" s="8" t="s">
        <v>13</v>
      </c>
      <c r="F73" s="8"/>
      <c r="G73" s="8" t="s">
        <v>132</v>
      </c>
      <c r="H73" s="8"/>
      <c r="I73" s="5" t="s">
        <v>132</v>
      </c>
      <c r="J73" s="8"/>
      <c r="K73" s="5" t="s">
        <v>132</v>
      </c>
      <c r="L73" s="23"/>
      <c r="AF73" t="s">
        <v>134</v>
      </c>
      <c r="BJ73">
        <f t="shared" si="2"/>
        <v>0</v>
      </c>
      <c r="BK73">
        <f t="shared" si="3"/>
        <v>0</v>
      </c>
    </row>
    <row r="74" spans="1:63" x14ac:dyDescent="0.25">
      <c r="A74" s="4" t="s">
        <v>343</v>
      </c>
      <c r="B74" s="4" t="s">
        <v>344</v>
      </c>
      <c r="C74" s="5" t="s">
        <v>345</v>
      </c>
      <c r="D74" s="5" t="s">
        <v>40</v>
      </c>
      <c r="E74" s="5" t="s">
        <v>29</v>
      </c>
      <c r="F74" s="5"/>
      <c r="G74" s="5" t="s">
        <v>132</v>
      </c>
      <c r="H74" s="5"/>
      <c r="I74" s="5" t="s">
        <v>132</v>
      </c>
      <c r="J74" s="5"/>
      <c r="K74" s="5" t="s">
        <v>132</v>
      </c>
      <c r="L74" s="23"/>
      <c r="AF74" t="s">
        <v>134</v>
      </c>
      <c r="BJ74">
        <f t="shared" si="2"/>
        <v>0</v>
      </c>
      <c r="BK74">
        <f t="shared" si="3"/>
        <v>0</v>
      </c>
    </row>
    <row r="75" spans="1:63" x14ac:dyDescent="0.25">
      <c r="A75" s="6" t="s">
        <v>346</v>
      </c>
      <c r="B75" s="6" t="s">
        <v>347</v>
      </c>
      <c r="C75" s="8" t="s">
        <v>348</v>
      </c>
      <c r="D75" s="8" t="s">
        <v>40</v>
      </c>
      <c r="E75" s="8" t="s">
        <v>29</v>
      </c>
      <c r="F75" s="8"/>
      <c r="G75" s="8" t="s">
        <v>132</v>
      </c>
      <c r="H75" s="8"/>
      <c r="I75" s="5" t="s">
        <v>132</v>
      </c>
      <c r="J75" s="8"/>
      <c r="K75" s="5" t="s">
        <v>132</v>
      </c>
      <c r="L75" s="23"/>
      <c r="AF75" t="s">
        <v>134</v>
      </c>
      <c r="BJ75">
        <f t="shared" si="2"/>
        <v>0</v>
      </c>
      <c r="BK75">
        <f t="shared" si="3"/>
        <v>0</v>
      </c>
    </row>
    <row r="76" spans="1:63" x14ac:dyDescent="0.25">
      <c r="A76" s="4" t="s">
        <v>349</v>
      </c>
      <c r="B76" s="4" t="s">
        <v>350</v>
      </c>
      <c r="C76" s="5" t="s">
        <v>351</v>
      </c>
      <c r="D76" s="5" t="s">
        <v>40</v>
      </c>
      <c r="E76" s="5" t="s">
        <v>29</v>
      </c>
      <c r="F76" s="5"/>
      <c r="G76" s="5" t="s">
        <v>132</v>
      </c>
      <c r="H76" s="5"/>
      <c r="I76" s="5" t="s">
        <v>132</v>
      </c>
      <c r="J76" s="5"/>
      <c r="K76" s="5" t="s">
        <v>132</v>
      </c>
      <c r="L76" s="23"/>
      <c r="AF76" t="s">
        <v>134</v>
      </c>
      <c r="BJ76">
        <f t="shared" si="2"/>
        <v>0</v>
      </c>
      <c r="BK76">
        <f t="shared" si="3"/>
        <v>0</v>
      </c>
    </row>
    <row r="77" spans="1:63" x14ac:dyDescent="0.25">
      <c r="A77" s="6" t="s">
        <v>352</v>
      </c>
      <c r="B77" s="6" t="s">
        <v>353</v>
      </c>
      <c r="C77" s="8" t="s">
        <v>354</v>
      </c>
      <c r="D77" s="8" t="s">
        <v>40</v>
      </c>
      <c r="E77" s="8" t="s">
        <v>9</v>
      </c>
      <c r="F77" s="8"/>
      <c r="G77" s="8" t="s">
        <v>132</v>
      </c>
      <c r="H77" s="8"/>
      <c r="I77" s="5" t="s">
        <v>132</v>
      </c>
      <c r="J77" s="8"/>
      <c r="K77" s="5" t="s">
        <v>132</v>
      </c>
      <c r="L77" s="23"/>
      <c r="AF77" t="s">
        <v>134</v>
      </c>
      <c r="BJ77">
        <f t="shared" si="2"/>
        <v>0</v>
      </c>
      <c r="BK77">
        <f t="shared" si="3"/>
        <v>0</v>
      </c>
    </row>
    <row r="78" spans="1:63" x14ac:dyDescent="0.25">
      <c r="A78" s="4" t="s">
        <v>355</v>
      </c>
      <c r="B78" s="4" t="s">
        <v>356</v>
      </c>
      <c r="C78" s="5" t="s">
        <v>357</v>
      </c>
      <c r="D78" s="5" t="s">
        <v>40</v>
      </c>
      <c r="E78" s="5" t="s">
        <v>13</v>
      </c>
      <c r="F78" s="5"/>
      <c r="G78" s="5" t="s">
        <v>132</v>
      </c>
      <c r="H78" s="5"/>
      <c r="I78" s="5" t="s">
        <v>132</v>
      </c>
      <c r="J78" s="5"/>
      <c r="K78" s="5" t="s">
        <v>132</v>
      </c>
      <c r="L78" s="23"/>
      <c r="AF78" t="s">
        <v>134</v>
      </c>
      <c r="BJ78">
        <f t="shared" si="2"/>
        <v>0</v>
      </c>
      <c r="BK78">
        <f t="shared" si="3"/>
        <v>0</v>
      </c>
    </row>
    <row r="79" spans="1:63" x14ac:dyDescent="0.25">
      <c r="A79" s="6" t="s">
        <v>358</v>
      </c>
      <c r="B79" s="6" t="s">
        <v>359</v>
      </c>
      <c r="C79" s="8" t="s">
        <v>360</v>
      </c>
      <c r="D79" s="8" t="s">
        <v>40</v>
      </c>
      <c r="E79" s="8" t="s">
        <v>31</v>
      </c>
      <c r="F79" s="8"/>
      <c r="G79" s="8" t="s">
        <v>132</v>
      </c>
      <c r="H79" s="8"/>
      <c r="I79" s="5" t="s">
        <v>132</v>
      </c>
      <c r="J79" s="8"/>
      <c r="K79" s="5" t="s">
        <v>132</v>
      </c>
      <c r="L79" s="23"/>
      <c r="AF79" t="s">
        <v>134</v>
      </c>
      <c r="BJ79">
        <f t="shared" si="2"/>
        <v>0</v>
      </c>
      <c r="BK79">
        <f t="shared" si="3"/>
        <v>0</v>
      </c>
    </row>
    <row r="80" spans="1:63" x14ac:dyDescent="0.25">
      <c r="A80" s="4" t="s">
        <v>361</v>
      </c>
      <c r="B80" s="4" t="s">
        <v>362</v>
      </c>
      <c r="C80" s="5" t="s">
        <v>363</v>
      </c>
      <c r="D80" s="5" t="s">
        <v>40</v>
      </c>
      <c r="E80" s="5" t="s">
        <v>31</v>
      </c>
      <c r="F80" s="5"/>
      <c r="G80" s="5" t="s">
        <v>132</v>
      </c>
      <c r="H80" s="5"/>
      <c r="I80" s="5" t="s">
        <v>132</v>
      </c>
      <c r="J80" s="5"/>
      <c r="K80" s="5" t="s">
        <v>132</v>
      </c>
      <c r="L80" s="23"/>
      <c r="AF80" t="s">
        <v>134</v>
      </c>
      <c r="BJ80">
        <f t="shared" si="2"/>
        <v>0</v>
      </c>
      <c r="BK80">
        <f t="shared" si="3"/>
        <v>0</v>
      </c>
    </row>
    <row r="81" spans="1:63" x14ac:dyDescent="0.25">
      <c r="A81" s="6" t="s">
        <v>364</v>
      </c>
      <c r="B81" s="6" t="s">
        <v>365</v>
      </c>
      <c r="C81" s="8" t="s">
        <v>366</v>
      </c>
      <c r="D81" s="8" t="s">
        <v>40</v>
      </c>
      <c r="E81" s="8" t="s">
        <v>13</v>
      </c>
      <c r="F81" s="8"/>
      <c r="G81" s="8" t="s">
        <v>132</v>
      </c>
      <c r="H81" s="8"/>
      <c r="I81" s="5" t="s">
        <v>132</v>
      </c>
      <c r="J81" s="8"/>
      <c r="K81" s="5" t="s">
        <v>132</v>
      </c>
      <c r="L81" s="23"/>
      <c r="AF81" t="s">
        <v>134</v>
      </c>
      <c r="BJ81">
        <f t="shared" si="2"/>
        <v>0</v>
      </c>
      <c r="BK81">
        <f t="shared" si="3"/>
        <v>0</v>
      </c>
    </row>
    <row r="82" spans="1:63" x14ac:dyDescent="0.25">
      <c r="A82" s="4" t="s">
        <v>367</v>
      </c>
      <c r="B82" s="4" t="s">
        <v>368</v>
      </c>
      <c r="C82" s="5" t="s">
        <v>369</v>
      </c>
      <c r="D82" s="5" t="s">
        <v>40</v>
      </c>
      <c r="E82" s="5" t="s">
        <v>15</v>
      </c>
      <c r="F82" s="5"/>
      <c r="G82" s="5" t="s">
        <v>132</v>
      </c>
      <c r="H82" s="5"/>
      <c r="I82" s="5" t="s">
        <v>132</v>
      </c>
      <c r="J82" s="5"/>
      <c r="K82" s="5" t="s">
        <v>132</v>
      </c>
      <c r="L82" s="23"/>
      <c r="AF82" t="s">
        <v>134</v>
      </c>
      <c r="BJ82">
        <f t="shared" si="2"/>
        <v>0</v>
      </c>
      <c r="BK82">
        <f t="shared" si="3"/>
        <v>0</v>
      </c>
    </row>
    <row r="83" spans="1:63" x14ac:dyDescent="0.25">
      <c r="A83" s="6" t="s">
        <v>370</v>
      </c>
      <c r="B83" s="6" t="s">
        <v>371</v>
      </c>
      <c r="C83" s="8" t="s">
        <v>372</v>
      </c>
      <c r="D83" s="8" t="s">
        <v>131</v>
      </c>
      <c r="E83" s="8" t="s">
        <v>27</v>
      </c>
      <c r="F83" s="8"/>
      <c r="G83" s="8" t="s">
        <v>132</v>
      </c>
      <c r="H83" s="8"/>
      <c r="I83" s="5" t="s">
        <v>132</v>
      </c>
      <c r="J83" s="8"/>
      <c r="K83" s="5" t="s">
        <v>132</v>
      </c>
      <c r="L83" s="23"/>
      <c r="AF83" t="s">
        <v>134</v>
      </c>
      <c r="BJ83">
        <f t="shared" si="2"/>
        <v>0</v>
      </c>
      <c r="BK83">
        <f t="shared" si="3"/>
        <v>0</v>
      </c>
    </row>
    <row r="84" spans="1:63" x14ac:dyDescent="0.25">
      <c r="A84" s="4" t="s">
        <v>373</v>
      </c>
      <c r="B84" s="4" t="s">
        <v>374</v>
      </c>
      <c r="C84" s="5" t="s">
        <v>375</v>
      </c>
      <c r="D84" s="5" t="s">
        <v>131</v>
      </c>
      <c r="E84" s="5" t="s">
        <v>25</v>
      </c>
      <c r="F84" s="5"/>
      <c r="G84" s="5" t="s">
        <v>132</v>
      </c>
      <c r="H84" s="5"/>
      <c r="I84" s="5" t="s">
        <v>132</v>
      </c>
      <c r="J84" s="5"/>
      <c r="K84" s="5" t="s">
        <v>132</v>
      </c>
      <c r="L84" s="23"/>
      <c r="AF84" t="s">
        <v>134</v>
      </c>
      <c r="BJ84">
        <f t="shared" si="2"/>
        <v>0</v>
      </c>
      <c r="BK84">
        <f t="shared" si="3"/>
        <v>0</v>
      </c>
    </row>
    <row r="85" spans="1:63" x14ac:dyDescent="0.25">
      <c r="A85" s="6" t="s">
        <v>376</v>
      </c>
      <c r="B85" s="6" t="s">
        <v>377</v>
      </c>
      <c r="C85" s="8" t="s">
        <v>378</v>
      </c>
      <c r="D85" s="8" t="s">
        <v>40</v>
      </c>
      <c r="E85" s="8" t="s">
        <v>21</v>
      </c>
      <c r="F85" s="8"/>
      <c r="G85" s="8" t="s">
        <v>132</v>
      </c>
      <c r="H85" s="8"/>
      <c r="I85" s="5" t="s">
        <v>132</v>
      </c>
      <c r="J85" s="8"/>
      <c r="K85" s="5" t="s">
        <v>132</v>
      </c>
      <c r="L85" s="23"/>
      <c r="AF85" t="s">
        <v>134</v>
      </c>
      <c r="BJ85">
        <f t="shared" si="2"/>
        <v>0</v>
      </c>
      <c r="BK85">
        <f t="shared" si="3"/>
        <v>0</v>
      </c>
    </row>
    <row r="86" spans="1:63" x14ac:dyDescent="0.25">
      <c r="A86" s="4" t="s">
        <v>379</v>
      </c>
      <c r="B86" s="4" t="s">
        <v>380</v>
      </c>
      <c r="C86" s="5" t="s">
        <v>381</v>
      </c>
      <c r="D86" s="5" t="s">
        <v>40</v>
      </c>
      <c r="E86" s="5" t="s">
        <v>9</v>
      </c>
      <c r="F86" s="5"/>
      <c r="G86" s="5" t="s">
        <v>132</v>
      </c>
      <c r="H86" s="5"/>
      <c r="I86" s="5" t="s">
        <v>132</v>
      </c>
      <c r="J86" s="5"/>
      <c r="K86" s="5" t="s">
        <v>132</v>
      </c>
      <c r="L86" s="23"/>
      <c r="AF86" t="s">
        <v>134</v>
      </c>
      <c r="BJ86">
        <f t="shared" si="2"/>
        <v>0</v>
      </c>
      <c r="BK86">
        <f t="shared" si="3"/>
        <v>0</v>
      </c>
    </row>
    <row r="87" spans="1:63" x14ac:dyDescent="0.25">
      <c r="A87" s="6" t="s">
        <v>382</v>
      </c>
      <c r="B87" s="6" t="s">
        <v>383</v>
      </c>
      <c r="C87" s="8" t="s">
        <v>384</v>
      </c>
      <c r="D87" s="8" t="s">
        <v>40</v>
      </c>
      <c r="E87" s="8" t="s">
        <v>25</v>
      </c>
      <c r="F87" s="8"/>
      <c r="G87" s="8" t="s">
        <v>132</v>
      </c>
      <c r="H87" s="8"/>
      <c r="I87" s="5" t="s">
        <v>132</v>
      </c>
      <c r="J87" s="8"/>
      <c r="K87" s="5" t="s">
        <v>132</v>
      </c>
      <c r="L87" s="23"/>
      <c r="AF87" t="s">
        <v>134</v>
      </c>
      <c r="BJ87">
        <f t="shared" si="2"/>
        <v>0</v>
      </c>
      <c r="BK87">
        <f t="shared" si="3"/>
        <v>0</v>
      </c>
    </row>
    <row r="88" spans="1:63" x14ac:dyDescent="0.25">
      <c r="A88" s="4" t="s">
        <v>385</v>
      </c>
      <c r="B88" s="4" t="s">
        <v>386</v>
      </c>
      <c r="C88" s="5" t="s">
        <v>387</v>
      </c>
      <c r="D88" s="5" t="s">
        <v>40</v>
      </c>
      <c r="E88" s="5" t="s">
        <v>25</v>
      </c>
      <c r="F88" s="5"/>
      <c r="G88" s="5" t="s">
        <v>132</v>
      </c>
      <c r="H88" s="5"/>
      <c r="I88" s="5" t="s">
        <v>132</v>
      </c>
      <c r="J88" s="5"/>
      <c r="K88" s="5" t="s">
        <v>132</v>
      </c>
      <c r="L88" s="23"/>
      <c r="AF88" t="s">
        <v>134</v>
      </c>
      <c r="BJ88">
        <f t="shared" si="2"/>
        <v>0</v>
      </c>
      <c r="BK88">
        <f t="shared" si="3"/>
        <v>0</v>
      </c>
    </row>
    <row r="89" spans="1:63" x14ac:dyDescent="0.25">
      <c r="A89" s="6" t="s">
        <v>388</v>
      </c>
      <c r="B89" s="6" t="s">
        <v>389</v>
      </c>
      <c r="C89" s="8" t="s">
        <v>390</v>
      </c>
      <c r="D89" s="8" t="s">
        <v>131</v>
      </c>
      <c r="E89" s="8" t="s">
        <v>25</v>
      </c>
      <c r="F89" s="8"/>
      <c r="G89" s="8" t="s">
        <v>132</v>
      </c>
      <c r="H89" s="8"/>
      <c r="I89" s="5" t="s">
        <v>132</v>
      </c>
      <c r="J89" s="8"/>
      <c r="K89" s="5" t="s">
        <v>132</v>
      </c>
      <c r="L89" s="23"/>
      <c r="AF89" t="s">
        <v>134</v>
      </c>
      <c r="BJ89">
        <f t="shared" si="2"/>
        <v>0</v>
      </c>
      <c r="BK89">
        <f t="shared" si="3"/>
        <v>0</v>
      </c>
    </row>
    <row r="90" spans="1:63" x14ac:dyDescent="0.25">
      <c r="A90" s="4" t="s">
        <v>391</v>
      </c>
      <c r="B90" s="4" t="s">
        <v>392</v>
      </c>
      <c r="C90" s="5" t="s">
        <v>393</v>
      </c>
      <c r="D90" s="5" t="s">
        <v>131</v>
      </c>
      <c r="E90" s="5" t="s">
        <v>15</v>
      </c>
      <c r="F90" s="5"/>
      <c r="G90" s="5" t="s">
        <v>132</v>
      </c>
      <c r="H90" s="5"/>
      <c r="I90" s="5" t="s">
        <v>132</v>
      </c>
      <c r="J90" s="5"/>
      <c r="K90" s="5" t="s">
        <v>132</v>
      </c>
      <c r="L90" s="23"/>
      <c r="AF90" t="s">
        <v>134</v>
      </c>
      <c r="BJ90">
        <f t="shared" si="2"/>
        <v>0</v>
      </c>
      <c r="BK90">
        <f t="shared" si="3"/>
        <v>0</v>
      </c>
    </row>
    <row r="91" spans="1:63" x14ac:dyDescent="0.25">
      <c r="A91" s="6" t="s">
        <v>394</v>
      </c>
      <c r="B91" s="6" t="s">
        <v>395</v>
      </c>
      <c r="C91" s="8" t="s">
        <v>396</v>
      </c>
      <c r="D91" s="8" t="s">
        <v>131</v>
      </c>
      <c r="E91" s="8" t="s">
        <v>15</v>
      </c>
      <c r="F91" s="8"/>
      <c r="G91" s="8" t="s">
        <v>132</v>
      </c>
      <c r="H91" s="8"/>
      <c r="I91" s="5" t="s">
        <v>132</v>
      </c>
      <c r="J91" s="8"/>
      <c r="K91" s="5" t="s">
        <v>132</v>
      </c>
      <c r="L91" s="23"/>
      <c r="AF91" t="s">
        <v>134</v>
      </c>
      <c r="BJ91">
        <f t="shared" si="2"/>
        <v>0</v>
      </c>
      <c r="BK91">
        <f t="shared" si="3"/>
        <v>0</v>
      </c>
    </row>
    <row r="92" spans="1:63" x14ac:dyDescent="0.25">
      <c r="A92" s="4" t="s">
        <v>397</v>
      </c>
      <c r="B92" s="4" t="s">
        <v>398</v>
      </c>
      <c r="C92" s="5" t="s">
        <v>399</v>
      </c>
      <c r="D92" s="5" t="s">
        <v>40</v>
      </c>
      <c r="E92" s="5" t="s">
        <v>23</v>
      </c>
      <c r="F92" s="5"/>
      <c r="G92" s="5" t="s">
        <v>132</v>
      </c>
      <c r="H92" s="5"/>
      <c r="I92" s="5" t="s">
        <v>132</v>
      </c>
      <c r="J92" s="5"/>
      <c r="K92" s="5" t="s">
        <v>132</v>
      </c>
      <c r="L92" s="23"/>
      <c r="AF92" t="s">
        <v>134</v>
      </c>
      <c r="BJ92">
        <f t="shared" si="2"/>
        <v>0</v>
      </c>
      <c r="BK92">
        <f t="shared" si="3"/>
        <v>0</v>
      </c>
    </row>
    <row r="93" spans="1:63" x14ac:dyDescent="0.25">
      <c r="A93" s="6" t="s">
        <v>400</v>
      </c>
      <c r="B93" s="6" t="s">
        <v>401</v>
      </c>
      <c r="C93" s="8" t="s">
        <v>402</v>
      </c>
      <c r="D93" s="8" t="s">
        <v>131</v>
      </c>
      <c r="E93" s="8" t="s">
        <v>25</v>
      </c>
      <c r="F93" s="8"/>
      <c r="G93" s="8" t="s">
        <v>132</v>
      </c>
      <c r="H93" s="8"/>
      <c r="I93" s="5" t="s">
        <v>132</v>
      </c>
      <c r="J93" s="8"/>
      <c r="K93" s="5" t="s">
        <v>132</v>
      </c>
      <c r="L93" s="23"/>
      <c r="AF93" t="s">
        <v>134</v>
      </c>
      <c r="BJ93">
        <f t="shared" si="2"/>
        <v>0</v>
      </c>
      <c r="BK93">
        <f t="shared" si="3"/>
        <v>0</v>
      </c>
    </row>
    <row r="94" spans="1:63" x14ac:dyDescent="0.25">
      <c r="A94" s="4" t="s">
        <v>403</v>
      </c>
      <c r="B94" s="4" t="s">
        <v>404</v>
      </c>
      <c r="C94" s="5" t="s">
        <v>405</v>
      </c>
      <c r="D94" s="5" t="s">
        <v>40</v>
      </c>
      <c r="E94" s="5" t="s">
        <v>21</v>
      </c>
      <c r="F94" s="5"/>
      <c r="G94" s="5" t="s">
        <v>132</v>
      </c>
      <c r="H94" s="5"/>
      <c r="I94" s="5" t="s">
        <v>132</v>
      </c>
      <c r="J94" s="5"/>
      <c r="K94" s="5" t="s">
        <v>132</v>
      </c>
      <c r="L94" s="23"/>
      <c r="AF94" t="s">
        <v>134</v>
      </c>
      <c r="BJ94">
        <f t="shared" si="2"/>
        <v>0</v>
      </c>
      <c r="BK94">
        <f t="shared" si="3"/>
        <v>0</v>
      </c>
    </row>
    <row r="95" spans="1:63" x14ac:dyDescent="0.25">
      <c r="A95" s="6" t="s">
        <v>406</v>
      </c>
      <c r="B95" s="6" t="s">
        <v>407</v>
      </c>
      <c r="C95" s="8" t="s">
        <v>408</v>
      </c>
      <c r="D95" s="8" t="s">
        <v>40</v>
      </c>
      <c r="E95" s="8" t="s">
        <v>29</v>
      </c>
      <c r="F95" s="8"/>
      <c r="G95" s="8" t="s">
        <v>132</v>
      </c>
      <c r="H95" s="8"/>
      <c r="I95" s="5" t="s">
        <v>132</v>
      </c>
      <c r="J95" s="8"/>
      <c r="K95" s="5" t="s">
        <v>132</v>
      </c>
      <c r="L95" s="23"/>
      <c r="AF95" t="s">
        <v>134</v>
      </c>
      <c r="BJ95">
        <f t="shared" si="2"/>
        <v>0</v>
      </c>
      <c r="BK95">
        <f t="shared" si="3"/>
        <v>0</v>
      </c>
    </row>
    <row r="96" spans="1:63" x14ac:dyDescent="0.25">
      <c r="A96" s="4" t="s">
        <v>409</v>
      </c>
      <c r="B96" s="4" t="s">
        <v>410</v>
      </c>
      <c r="C96" s="5" t="s">
        <v>411</v>
      </c>
      <c r="D96" s="5" t="s">
        <v>131</v>
      </c>
      <c r="E96" s="5" t="s">
        <v>21</v>
      </c>
      <c r="F96" s="5"/>
      <c r="G96" s="5" t="s">
        <v>132</v>
      </c>
      <c r="H96" s="5"/>
      <c r="I96" s="5" t="s">
        <v>132</v>
      </c>
      <c r="J96" s="5"/>
      <c r="K96" s="5" t="s">
        <v>132</v>
      </c>
      <c r="L96" s="23"/>
      <c r="AF96" t="s">
        <v>134</v>
      </c>
      <c r="BJ96">
        <f t="shared" si="2"/>
        <v>0</v>
      </c>
      <c r="BK96">
        <f t="shared" si="3"/>
        <v>0</v>
      </c>
    </row>
    <row r="97" spans="1:63" x14ac:dyDescent="0.25">
      <c r="A97" s="6" t="s">
        <v>412</v>
      </c>
      <c r="B97" s="6" t="s">
        <v>413</v>
      </c>
      <c r="C97" s="8" t="s">
        <v>414</v>
      </c>
      <c r="D97" s="8" t="s">
        <v>40</v>
      </c>
      <c r="E97" s="8" t="s">
        <v>23</v>
      </c>
      <c r="F97" s="8"/>
      <c r="G97" s="8" t="s">
        <v>132</v>
      </c>
      <c r="H97" s="8"/>
      <c r="I97" s="5" t="s">
        <v>132</v>
      </c>
      <c r="J97" s="8"/>
      <c r="K97" s="5" t="s">
        <v>132</v>
      </c>
      <c r="L97" s="23"/>
      <c r="AF97" t="s">
        <v>134</v>
      </c>
      <c r="BJ97">
        <f t="shared" si="2"/>
        <v>0</v>
      </c>
      <c r="BK97">
        <f t="shared" si="3"/>
        <v>0</v>
      </c>
    </row>
    <row r="98" spans="1:63" x14ac:dyDescent="0.25">
      <c r="A98" s="4" t="s">
        <v>415</v>
      </c>
      <c r="B98" s="4" t="s">
        <v>416</v>
      </c>
      <c r="C98" s="5" t="s">
        <v>414</v>
      </c>
      <c r="D98" s="5" t="s">
        <v>40</v>
      </c>
      <c r="E98" s="5" t="s">
        <v>23</v>
      </c>
      <c r="F98" s="5"/>
      <c r="G98" s="5" t="s">
        <v>132</v>
      </c>
      <c r="H98" s="5"/>
      <c r="I98" s="5" t="s">
        <v>132</v>
      </c>
      <c r="J98" s="5"/>
      <c r="K98" s="5" t="s">
        <v>132</v>
      </c>
      <c r="L98" s="23"/>
      <c r="AF98" t="s">
        <v>134</v>
      </c>
      <c r="BJ98">
        <f t="shared" si="2"/>
        <v>0</v>
      </c>
      <c r="BK98">
        <f t="shared" si="3"/>
        <v>0</v>
      </c>
    </row>
    <row r="99" spans="1:63" x14ac:dyDescent="0.25">
      <c r="A99" s="6" t="s">
        <v>417</v>
      </c>
      <c r="B99" s="6" t="s">
        <v>418</v>
      </c>
      <c r="C99" s="8" t="s">
        <v>419</v>
      </c>
      <c r="D99" s="8" t="s">
        <v>40</v>
      </c>
      <c r="E99" s="8" t="s">
        <v>13</v>
      </c>
      <c r="F99" s="8"/>
      <c r="G99" s="8" t="s">
        <v>132</v>
      </c>
      <c r="H99" s="8"/>
      <c r="I99" s="5" t="s">
        <v>132</v>
      </c>
      <c r="J99" s="8"/>
      <c r="K99" s="5" t="s">
        <v>132</v>
      </c>
      <c r="L99" s="23"/>
      <c r="AF99" t="s">
        <v>134</v>
      </c>
      <c r="BJ99">
        <f t="shared" si="2"/>
        <v>0</v>
      </c>
      <c r="BK99">
        <f t="shared" si="3"/>
        <v>0</v>
      </c>
    </row>
    <row r="100" spans="1:63" x14ac:dyDescent="0.25">
      <c r="A100" s="4" t="s">
        <v>420</v>
      </c>
      <c r="B100" s="4" t="s">
        <v>421</v>
      </c>
      <c r="C100" s="5" t="s">
        <v>422</v>
      </c>
      <c r="D100" s="5" t="s">
        <v>41</v>
      </c>
      <c r="E100" s="5" t="s">
        <v>13</v>
      </c>
      <c r="F100" s="5"/>
      <c r="G100" s="5" t="s">
        <v>132</v>
      </c>
      <c r="H100" s="5"/>
      <c r="I100" s="5" t="s">
        <v>132</v>
      </c>
      <c r="J100" s="5"/>
      <c r="K100" s="5" t="s">
        <v>132</v>
      </c>
      <c r="L100" s="23"/>
      <c r="AF100" t="s">
        <v>134</v>
      </c>
      <c r="BJ100">
        <f t="shared" si="2"/>
        <v>0</v>
      </c>
      <c r="BK100">
        <f t="shared" si="3"/>
        <v>0</v>
      </c>
    </row>
    <row r="101" spans="1:63" x14ac:dyDescent="0.25">
      <c r="A101" s="6" t="s">
        <v>423</v>
      </c>
      <c r="B101" s="6" t="s">
        <v>424</v>
      </c>
      <c r="C101" s="8" t="s">
        <v>425</v>
      </c>
      <c r="D101" s="8" t="s">
        <v>131</v>
      </c>
      <c r="E101" s="8" t="s">
        <v>21</v>
      </c>
      <c r="F101" s="8"/>
      <c r="G101" s="8" t="s">
        <v>132</v>
      </c>
      <c r="H101" s="8"/>
      <c r="I101" s="5" t="s">
        <v>132</v>
      </c>
      <c r="J101" s="8"/>
      <c r="K101" s="5" t="s">
        <v>132</v>
      </c>
      <c r="L101" s="23"/>
      <c r="AF101" t="s">
        <v>134</v>
      </c>
      <c r="BJ101">
        <f t="shared" si="2"/>
        <v>0</v>
      </c>
      <c r="BK101">
        <f t="shared" si="3"/>
        <v>0</v>
      </c>
    </row>
    <row r="102" spans="1:63" x14ac:dyDescent="0.25">
      <c r="A102" s="4" t="s">
        <v>426</v>
      </c>
      <c r="B102" s="4" t="s">
        <v>427</v>
      </c>
      <c r="C102" s="5" t="s">
        <v>428</v>
      </c>
      <c r="D102" s="5" t="s">
        <v>40</v>
      </c>
      <c r="E102" s="5" t="s">
        <v>29</v>
      </c>
      <c r="F102" s="5"/>
      <c r="G102" s="5" t="s">
        <v>132</v>
      </c>
      <c r="H102" s="5"/>
      <c r="I102" s="5" t="s">
        <v>132</v>
      </c>
      <c r="J102" s="5"/>
      <c r="K102" s="5" t="s">
        <v>132</v>
      </c>
      <c r="L102" s="23"/>
      <c r="AF102" t="s">
        <v>134</v>
      </c>
      <c r="BJ102">
        <f t="shared" si="2"/>
        <v>0</v>
      </c>
      <c r="BK102">
        <f t="shared" si="3"/>
        <v>0</v>
      </c>
    </row>
    <row r="103" spans="1:63" x14ac:dyDescent="0.25">
      <c r="A103" s="6" t="s">
        <v>429</v>
      </c>
      <c r="B103" s="6" t="s">
        <v>430</v>
      </c>
      <c r="C103" s="8" t="s">
        <v>431</v>
      </c>
      <c r="D103" s="8" t="s">
        <v>40</v>
      </c>
      <c r="E103" s="8" t="s">
        <v>15</v>
      </c>
      <c r="F103" s="8"/>
      <c r="G103" s="8" t="s">
        <v>132</v>
      </c>
      <c r="H103" s="8"/>
      <c r="I103" s="5" t="s">
        <v>132</v>
      </c>
      <c r="J103" s="8"/>
      <c r="K103" s="5" t="s">
        <v>132</v>
      </c>
      <c r="L103" s="23"/>
      <c r="AF103" t="s">
        <v>134</v>
      </c>
      <c r="BJ103">
        <f t="shared" si="2"/>
        <v>0</v>
      </c>
      <c r="BK103">
        <f t="shared" si="3"/>
        <v>0</v>
      </c>
    </row>
    <row r="104" spans="1:63" x14ac:dyDescent="0.25">
      <c r="A104" s="4" t="s">
        <v>432</v>
      </c>
      <c r="B104" s="4" t="s">
        <v>433</v>
      </c>
      <c r="C104" s="5" t="s">
        <v>434</v>
      </c>
      <c r="D104" s="5" t="s">
        <v>131</v>
      </c>
      <c r="E104" s="5" t="s">
        <v>25</v>
      </c>
      <c r="F104" s="5"/>
      <c r="G104" s="5" t="s">
        <v>132</v>
      </c>
      <c r="H104" s="5"/>
      <c r="I104" s="5" t="s">
        <v>132</v>
      </c>
      <c r="J104" s="5"/>
      <c r="K104" s="5" t="s">
        <v>132</v>
      </c>
      <c r="L104" s="23"/>
      <c r="AF104" t="s">
        <v>134</v>
      </c>
      <c r="BJ104">
        <f t="shared" si="2"/>
        <v>0</v>
      </c>
      <c r="BK104">
        <f t="shared" si="3"/>
        <v>0</v>
      </c>
    </row>
    <row r="105" spans="1:63" x14ac:dyDescent="0.25">
      <c r="A105" s="6" t="s">
        <v>435</v>
      </c>
      <c r="B105" s="6" t="s">
        <v>436</v>
      </c>
      <c r="C105" s="8" t="s">
        <v>437</v>
      </c>
      <c r="D105" s="8" t="s">
        <v>131</v>
      </c>
      <c r="E105" s="8" t="s">
        <v>25</v>
      </c>
      <c r="F105" s="8"/>
      <c r="G105" s="8" t="s">
        <v>132</v>
      </c>
      <c r="H105" s="8"/>
      <c r="I105" s="5" t="s">
        <v>132</v>
      </c>
      <c r="J105" s="8"/>
      <c r="K105" s="5" t="s">
        <v>132</v>
      </c>
      <c r="L105" s="23"/>
      <c r="AF105" t="s">
        <v>134</v>
      </c>
      <c r="BJ105">
        <f t="shared" si="2"/>
        <v>0</v>
      </c>
      <c r="BK105">
        <f t="shared" si="3"/>
        <v>0</v>
      </c>
    </row>
    <row r="106" spans="1:63" x14ac:dyDescent="0.25">
      <c r="A106" s="4" t="s">
        <v>438</v>
      </c>
      <c r="B106" s="4" t="s">
        <v>439</v>
      </c>
      <c r="C106" s="5" t="s">
        <v>440</v>
      </c>
      <c r="D106" s="5" t="s">
        <v>131</v>
      </c>
      <c r="E106" s="5" t="s">
        <v>25</v>
      </c>
      <c r="F106" s="5"/>
      <c r="G106" s="5" t="s">
        <v>132</v>
      </c>
      <c r="H106" s="5"/>
      <c r="I106" s="5" t="s">
        <v>132</v>
      </c>
      <c r="J106" s="5"/>
      <c r="K106" s="5" t="s">
        <v>132</v>
      </c>
      <c r="L106" s="23"/>
      <c r="AF106" t="s">
        <v>134</v>
      </c>
      <c r="BJ106">
        <f t="shared" si="2"/>
        <v>0</v>
      </c>
      <c r="BK106">
        <f t="shared" si="3"/>
        <v>0</v>
      </c>
    </row>
    <row r="107" spans="1:63" x14ac:dyDescent="0.25">
      <c r="A107" s="6" t="s">
        <v>441</v>
      </c>
      <c r="B107" s="6" t="s">
        <v>442</v>
      </c>
      <c r="C107" s="8" t="s">
        <v>443</v>
      </c>
      <c r="D107" s="8" t="s">
        <v>131</v>
      </c>
      <c r="E107" s="8" t="s">
        <v>17</v>
      </c>
      <c r="F107" s="8"/>
      <c r="G107" s="8" t="s">
        <v>132</v>
      </c>
      <c r="H107" s="8"/>
      <c r="I107" s="5" t="s">
        <v>132</v>
      </c>
      <c r="J107" s="8"/>
      <c r="K107" s="5" t="s">
        <v>132</v>
      </c>
      <c r="L107" s="23"/>
      <c r="AF107" t="s">
        <v>134</v>
      </c>
      <c r="BJ107">
        <f t="shared" si="2"/>
        <v>0</v>
      </c>
      <c r="BK107">
        <f t="shared" si="3"/>
        <v>0</v>
      </c>
    </row>
    <row r="108" spans="1:63" x14ac:dyDescent="0.25">
      <c r="A108" s="4" t="s">
        <v>444</v>
      </c>
      <c r="B108" s="4" t="s">
        <v>445</v>
      </c>
      <c r="C108" s="5" t="s">
        <v>446</v>
      </c>
      <c r="D108" s="5" t="s">
        <v>40</v>
      </c>
      <c r="E108" s="5" t="s">
        <v>9</v>
      </c>
      <c r="F108" s="5"/>
      <c r="G108" s="5" t="s">
        <v>132</v>
      </c>
      <c r="H108" s="5"/>
      <c r="I108" s="5" t="s">
        <v>132</v>
      </c>
      <c r="J108" s="5"/>
      <c r="K108" s="5" t="s">
        <v>132</v>
      </c>
      <c r="L108" s="23"/>
      <c r="AF108" t="s">
        <v>134</v>
      </c>
      <c r="BJ108">
        <f t="shared" si="2"/>
        <v>0</v>
      </c>
      <c r="BK108">
        <f t="shared" si="3"/>
        <v>0</v>
      </c>
    </row>
    <row r="109" spans="1:63" x14ac:dyDescent="0.25">
      <c r="A109" s="6" t="s">
        <v>447</v>
      </c>
      <c r="B109" s="6" t="s">
        <v>448</v>
      </c>
      <c r="C109" s="8" t="s">
        <v>449</v>
      </c>
      <c r="D109" s="8" t="s">
        <v>131</v>
      </c>
      <c r="E109" s="8" t="s">
        <v>9</v>
      </c>
      <c r="F109" s="8"/>
      <c r="G109" s="8" t="s">
        <v>132</v>
      </c>
      <c r="H109" s="8"/>
      <c r="I109" s="5" t="s">
        <v>132</v>
      </c>
      <c r="J109" s="8"/>
      <c r="K109" s="5" t="s">
        <v>132</v>
      </c>
      <c r="L109" s="23"/>
      <c r="AF109" t="s">
        <v>134</v>
      </c>
      <c r="BJ109">
        <f t="shared" si="2"/>
        <v>0</v>
      </c>
      <c r="BK109">
        <f t="shared" si="3"/>
        <v>0</v>
      </c>
    </row>
    <row r="110" spans="1:63" x14ac:dyDescent="0.25">
      <c r="A110" s="4" t="s">
        <v>450</v>
      </c>
      <c r="B110" s="4" t="s">
        <v>451</v>
      </c>
      <c r="C110" s="5" t="s">
        <v>452</v>
      </c>
      <c r="D110" s="5" t="s">
        <v>131</v>
      </c>
      <c r="E110" s="5" t="s">
        <v>25</v>
      </c>
      <c r="F110" s="5"/>
      <c r="G110" s="5" t="s">
        <v>132</v>
      </c>
      <c r="H110" s="5"/>
      <c r="I110" s="5" t="s">
        <v>132</v>
      </c>
      <c r="J110" s="5"/>
      <c r="K110" s="5" t="s">
        <v>132</v>
      </c>
      <c r="L110" s="23"/>
      <c r="AF110" t="s">
        <v>134</v>
      </c>
      <c r="BJ110">
        <f t="shared" si="2"/>
        <v>0</v>
      </c>
      <c r="BK110">
        <f t="shared" si="3"/>
        <v>0</v>
      </c>
    </row>
    <row r="111" spans="1:63" x14ac:dyDescent="0.25">
      <c r="A111" s="6" t="s">
        <v>453</v>
      </c>
      <c r="B111" s="6" t="s">
        <v>454</v>
      </c>
      <c r="C111" s="8" t="s">
        <v>455</v>
      </c>
      <c r="D111" s="8" t="s">
        <v>131</v>
      </c>
      <c r="E111" s="8" t="s">
        <v>25</v>
      </c>
      <c r="F111" s="8"/>
      <c r="G111" s="8" t="s">
        <v>132</v>
      </c>
      <c r="H111" s="8"/>
      <c r="I111" s="5" t="s">
        <v>132</v>
      </c>
      <c r="J111" s="8"/>
      <c r="K111" s="5" t="s">
        <v>132</v>
      </c>
      <c r="L111" s="23"/>
      <c r="AF111" t="s">
        <v>134</v>
      </c>
      <c r="BJ111">
        <f t="shared" si="2"/>
        <v>0</v>
      </c>
      <c r="BK111">
        <f t="shared" si="3"/>
        <v>0</v>
      </c>
    </row>
    <row r="112" spans="1:63" x14ac:dyDescent="0.25">
      <c r="A112" s="4" t="s">
        <v>456</v>
      </c>
      <c r="B112" s="4" t="s">
        <v>457</v>
      </c>
      <c r="C112" s="5" t="s">
        <v>458</v>
      </c>
      <c r="D112" s="5" t="s">
        <v>131</v>
      </c>
      <c r="E112" s="5" t="s">
        <v>17</v>
      </c>
      <c r="F112" s="5"/>
      <c r="G112" s="5" t="s">
        <v>132</v>
      </c>
      <c r="H112" s="5"/>
      <c r="I112" s="5" t="s">
        <v>132</v>
      </c>
      <c r="J112" s="5"/>
      <c r="K112" s="5" t="s">
        <v>132</v>
      </c>
      <c r="L112" s="23"/>
      <c r="AF112" t="s">
        <v>134</v>
      </c>
      <c r="BJ112">
        <f t="shared" si="2"/>
        <v>0</v>
      </c>
      <c r="BK112">
        <f t="shared" si="3"/>
        <v>0</v>
      </c>
    </row>
    <row r="113" spans="1:63" x14ac:dyDescent="0.25">
      <c r="A113" s="6" t="s">
        <v>459</v>
      </c>
      <c r="B113" s="6" t="s">
        <v>460</v>
      </c>
      <c r="C113" s="8" t="s">
        <v>461</v>
      </c>
      <c r="D113" s="8" t="s">
        <v>131</v>
      </c>
      <c r="E113" s="8" t="s">
        <v>25</v>
      </c>
      <c r="F113" s="8"/>
      <c r="G113" s="8" t="s">
        <v>132</v>
      </c>
      <c r="H113" s="8"/>
      <c r="I113" s="5" t="s">
        <v>132</v>
      </c>
      <c r="J113" s="8"/>
      <c r="K113" s="5" t="s">
        <v>132</v>
      </c>
      <c r="L113" s="23"/>
      <c r="AF113" t="s">
        <v>134</v>
      </c>
      <c r="BJ113">
        <f t="shared" si="2"/>
        <v>0</v>
      </c>
      <c r="BK113">
        <f t="shared" si="3"/>
        <v>0</v>
      </c>
    </row>
    <row r="114" spans="1:63" x14ac:dyDescent="0.25">
      <c r="A114" s="4" t="s">
        <v>462</v>
      </c>
      <c r="B114" s="4" t="s">
        <v>463</v>
      </c>
      <c r="C114" s="5" t="s">
        <v>464</v>
      </c>
      <c r="D114" s="5" t="s">
        <v>40</v>
      </c>
      <c r="E114" s="5" t="s">
        <v>25</v>
      </c>
      <c r="F114" s="5"/>
      <c r="G114" s="5" t="s">
        <v>132</v>
      </c>
      <c r="H114" s="5"/>
      <c r="I114" s="5" t="s">
        <v>132</v>
      </c>
      <c r="J114" s="5"/>
      <c r="K114" s="5" t="s">
        <v>132</v>
      </c>
      <c r="L114" s="23"/>
      <c r="AF114" t="s">
        <v>134</v>
      </c>
      <c r="BJ114">
        <f t="shared" si="2"/>
        <v>0</v>
      </c>
      <c r="BK114">
        <f t="shared" si="3"/>
        <v>0</v>
      </c>
    </row>
    <row r="115" spans="1:63" x14ac:dyDescent="0.25">
      <c r="A115" s="6" t="s">
        <v>465</v>
      </c>
      <c r="B115" s="6" t="s">
        <v>466</v>
      </c>
      <c r="C115" s="8" t="s">
        <v>467</v>
      </c>
      <c r="D115" s="8" t="s">
        <v>40</v>
      </c>
      <c r="E115" s="8" t="s">
        <v>13</v>
      </c>
      <c r="F115" s="8"/>
      <c r="G115" s="8" t="s">
        <v>132</v>
      </c>
      <c r="H115" s="8"/>
      <c r="I115" s="5" t="s">
        <v>132</v>
      </c>
      <c r="J115" s="8"/>
      <c r="K115" s="5" t="s">
        <v>132</v>
      </c>
      <c r="L115" s="23"/>
      <c r="AF115" t="s">
        <v>134</v>
      </c>
      <c r="BJ115">
        <f t="shared" si="2"/>
        <v>0</v>
      </c>
      <c r="BK115">
        <f t="shared" si="3"/>
        <v>0</v>
      </c>
    </row>
    <row r="116" spans="1:63" x14ac:dyDescent="0.25">
      <c r="A116" s="4" t="s">
        <v>468</v>
      </c>
      <c r="B116" s="4" t="s">
        <v>469</v>
      </c>
      <c r="C116" s="5" t="s">
        <v>470</v>
      </c>
      <c r="D116" s="5" t="s">
        <v>40</v>
      </c>
      <c r="E116" s="5" t="s">
        <v>15</v>
      </c>
      <c r="F116" s="5"/>
      <c r="G116" s="5" t="s">
        <v>132</v>
      </c>
      <c r="H116" s="5"/>
      <c r="I116" s="5" t="s">
        <v>132</v>
      </c>
      <c r="J116" s="5"/>
      <c r="K116" s="5" t="s">
        <v>132</v>
      </c>
      <c r="L116" s="23"/>
      <c r="AF116" t="s">
        <v>134</v>
      </c>
      <c r="BJ116">
        <f t="shared" si="2"/>
        <v>0</v>
      </c>
      <c r="BK116">
        <f t="shared" si="3"/>
        <v>0</v>
      </c>
    </row>
    <row r="117" spans="1:63" x14ac:dyDescent="0.25">
      <c r="A117" s="6" t="s">
        <v>471</v>
      </c>
      <c r="B117" s="6" t="s">
        <v>472</v>
      </c>
      <c r="C117" s="8" t="s">
        <v>473</v>
      </c>
      <c r="D117" s="8" t="s">
        <v>40</v>
      </c>
      <c r="E117" s="8" t="s">
        <v>31</v>
      </c>
      <c r="F117" s="8"/>
      <c r="G117" s="8" t="s">
        <v>132</v>
      </c>
      <c r="H117" s="8"/>
      <c r="I117" s="5" t="s">
        <v>132</v>
      </c>
      <c r="J117" s="8"/>
      <c r="K117" s="5" t="s">
        <v>132</v>
      </c>
      <c r="L117" s="23"/>
      <c r="AF117" t="s">
        <v>134</v>
      </c>
      <c r="BJ117">
        <f t="shared" si="2"/>
        <v>0</v>
      </c>
      <c r="BK117">
        <f t="shared" si="3"/>
        <v>0</v>
      </c>
    </row>
    <row r="118" spans="1:63" x14ac:dyDescent="0.25">
      <c r="A118" s="4" t="s">
        <v>474</v>
      </c>
      <c r="B118" s="4" t="s">
        <v>475</v>
      </c>
      <c r="C118" s="5" t="s">
        <v>476</v>
      </c>
      <c r="D118" s="5" t="s">
        <v>40</v>
      </c>
      <c r="E118" s="5" t="s">
        <v>9</v>
      </c>
      <c r="F118" s="5"/>
      <c r="G118" s="5" t="s">
        <v>132</v>
      </c>
      <c r="H118" s="5"/>
      <c r="I118" s="5" t="s">
        <v>132</v>
      </c>
      <c r="J118" s="5"/>
      <c r="K118" s="5" t="s">
        <v>132</v>
      </c>
      <c r="L118" s="23"/>
      <c r="AF118" t="s">
        <v>134</v>
      </c>
      <c r="BJ118">
        <f t="shared" si="2"/>
        <v>0</v>
      </c>
      <c r="BK118">
        <f t="shared" si="3"/>
        <v>0</v>
      </c>
    </row>
    <row r="119" spans="1:63" x14ac:dyDescent="0.25">
      <c r="A119" s="6" t="s">
        <v>477</v>
      </c>
      <c r="B119" s="6" t="s">
        <v>478</v>
      </c>
      <c r="C119" s="8" t="s">
        <v>479</v>
      </c>
      <c r="D119" s="8" t="s">
        <v>40</v>
      </c>
      <c r="E119" s="8" t="s">
        <v>13</v>
      </c>
      <c r="F119" s="8"/>
      <c r="G119" s="8" t="s">
        <v>132</v>
      </c>
      <c r="H119" s="8"/>
      <c r="I119" s="5" t="s">
        <v>132</v>
      </c>
      <c r="J119" s="8"/>
      <c r="K119" s="5" t="s">
        <v>132</v>
      </c>
      <c r="L119" s="23"/>
      <c r="AF119" t="s">
        <v>134</v>
      </c>
      <c r="BJ119">
        <f t="shared" si="2"/>
        <v>0</v>
      </c>
      <c r="BK119">
        <f t="shared" si="3"/>
        <v>0</v>
      </c>
    </row>
    <row r="120" spans="1:63" x14ac:dyDescent="0.25">
      <c r="A120" s="4" t="s">
        <v>480</v>
      </c>
      <c r="B120" s="4" t="s">
        <v>481</v>
      </c>
      <c r="C120" s="5" t="s">
        <v>482</v>
      </c>
      <c r="D120" s="5" t="s">
        <v>131</v>
      </c>
      <c r="E120" s="5" t="s">
        <v>21</v>
      </c>
      <c r="F120" s="5"/>
      <c r="G120" s="5" t="s">
        <v>132</v>
      </c>
      <c r="H120" s="5"/>
      <c r="I120" s="5" t="s">
        <v>132</v>
      </c>
      <c r="J120" s="5"/>
      <c r="K120" s="5" t="s">
        <v>132</v>
      </c>
      <c r="L120" s="23"/>
      <c r="AF120" t="s">
        <v>134</v>
      </c>
      <c r="BJ120">
        <f t="shared" si="2"/>
        <v>0</v>
      </c>
      <c r="BK120">
        <f t="shared" si="3"/>
        <v>0</v>
      </c>
    </row>
    <row r="121" spans="1:63" x14ac:dyDescent="0.25">
      <c r="A121" s="6" t="s">
        <v>483</v>
      </c>
      <c r="B121" s="6" t="s">
        <v>484</v>
      </c>
      <c r="C121" s="8" t="s">
        <v>485</v>
      </c>
      <c r="D121" s="8" t="s">
        <v>131</v>
      </c>
      <c r="E121" s="8" t="s">
        <v>25</v>
      </c>
      <c r="F121" s="8"/>
      <c r="G121" s="8" t="s">
        <v>132</v>
      </c>
      <c r="H121" s="8"/>
      <c r="I121" s="5" t="s">
        <v>132</v>
      </c>
      <c r="J121" s="8"/>
      <c r="K121" s="5" t="s">
        <v>132</v>
      </c>
      <c r="L121" s="23"/>
      <c r="AF121" t="s">
        <v>134</v>
      </c>
      <c r="BJ121">
        <f t="shared" si="2"/>
        <v>0</v>
      </c>
      <c r="BK121">
        <f t="shared" si="3"/>
        <v>0</v>
      </c>
    </row>
    <row r="122" spans="1:63" x14ac:dyDescent="0.25">
      <c r="A122" s="4" t="s">
        <v>486</v>
      </c>
      <c r="B122" s="4" t="s">
        <v>487</v>
      </c>
      <c r="C122" s="5" t="s">
        <v>488</v>
      </c>
      <c r="D122" s="5" t="s">
        <v>40</v>
      </c>
      <c r="E122" s="5" t="s">
        <v>15</v>
      </c>
      <c r="F122" s="5"/>
      <c r="G122" s="5" t="s">
        <v>132</v>
      </c>
      <c r="H122" s="5"/>
      <c r="I122" s="5" t="s">
        <v>132</v>
      </c>
      <c r="J122" s="5"/>
      <c r="K122" s="5" t="s">
        <v>132</v>
      </c>
      <c r="L122" s="23"/>
      <c r="AF122" t="s">
        <v>134</v>
      </c>
      <c r="BJ122">
        <f t="shared" si="2"/>
        <v>0</v>
      </c>
      <c r="BK122">
        <f t="shared" si="3"/>
        <v>0</v>
      </c>
    </row>
    <row r="123" spans="1:63" x14ac:dyDescent="0.25">
      <c r="A123" s="6" t="s">
        <v>489</v>
      </c>
      <c r="B123" s="6" t="s">
        <v>490</v>
      </c>
      <c r="C123" s="8" t="s">
        <v>491</v>
      </c>
      <c r="D123" s="8" t="s">
        <v>131</v>
      </c>
      <c r="E123" s="8" t="s">
        <v>25</v>
      </c>
      <c r="F123" s="8"/>
      <c r="G123" s="8" t="s">
        <v>132</v>
      </c>
      <c r="H123" s="8"/>
      <c r="I123" s="5" t="s">
        <v>132</v>
      </c>
      <c r="J123" s="8"/>
      <c r="K123" s="5" t="s">
        <v>132</v>
      </c>
      <c r="L123" s="23"/>
      <c r="AF123" t="s">
        <v>134</v>
      </c>
      <c r="BJ123">
        <f t="shared" si="2"/>
        <v>0</v>
      </c>
      <c r="BK123">
        <f t="shared" si="3"/>
        <v>0</v>
      </c>
    </row>
    <row r="124" spans="1:63" x14ac:dyDescent="0.25">
      <c r="A124" s="4" t="s">
        <v>492</v>
      </c>
      <c r="B124" s="4" t="s">
        <v>493</v>
      </c>
      <c r="C124" s="5" t="s">
        <v>494</v>
      </c>
      <c r="D124" s="5" t="s">
        <v>131</v>
      </c>
      <c r="E124" s="5" t="s">
        <v>25</v>
      </c>
      <c r="F124" s="5"/>
      <c r="G124" s="5" t="s">
        <v>132</v>
      </c>
      <c r="H124" s="5"/>
      <c r="I124" s="5" t="s">
        <v>132</v>
      </c>
      <c r="J124" s="5"/>
      <c r="K124" s="5" t="s">
        <v>132</v>
      </c>
      <c r="L124" s="23"/>
      <c r="AF124" t="s">
        <v>134</v>
      </c>
      <c r="BJ124">
        <f t="shared" si="2"/>
        <v>0</v>
      </c>
      <c r="BK124">
        <f t="shared" si="3"/>
        <v>0</v>
      </c>
    </row>
    <row r="125" spans="1:63" x14ac:dyDescent="0.25">
      <c r="A125" s="6" t="s">
        <v>495</v>
      </c>
      <c r="B125" s="6" t="s">
        <v>496</v>
      </c>
      <c r="C125" s="8" t="s">
        <v>497</v>
      </c>
      <c r="D125" s="8" t="s">
        <v>40</v>
      </c>
      <c r="E125" s="8" t="s">
        <v>29</v>
      </c>
      <c r="F125" s="8"/>
      <c r="G125" s="8" t="s">
        <v>132</v>
      </c>
      <c r="H125" s="8"/>
      <c r="I125" s="5" t="s">
        <v>132</v>
      </c>
      <c r="J125" s="8"/>
      <c r="K125" s="5" t="s">
        <v>132</v>
      </c>
      <c r="L125" s="23"/>
      <c r="AF125" t="s">
        <v>134</v>
      </c>
      <c r="BJ125">
        <f t="shared" si="2"/>
        <v>0</v>
      </c>
      <c r="BK125">
        <f t="shared" si="3"/>
        <v>0</v>
      </c>
    </row>
    <row r="126" spans="1:63" x14ac:dyDescent="0.25">
      <c r="A126" s="4" t="s">
        <v>498</v>
      </c>
      <c r="B126" s="4" t="s">
        <v>499</v>
      </c>
      <c r="C126" s="5" t="s">
        <v>500</v>
      </c>
      <c r="D126" s="5" t="s">
        <v>131</v>
      </c>
      <c r="E126" s="5" t="s">
        <v>23</v>
      </c>
      <c r="F126" s="5"/>
      <c r="G126" s="5" t="s">
        <v>132</v>
      </c>
      <c r="H126" s="5"/>
      <c r="I126" s="5" t="s">
        <v>132</v>
      </c>
      <c r="J126" s="5"/>
      <c r="K126" s="5" t="s">
        <v>132</v>
      </c>
      <c r="L126" s="23"/>
      <c r="AF126" t="s">
        <v>134</v>
      </c>
      <c r="BJ126">
        <f t="shared" si="2"/>
        <v>0</v>
      </c>
      <c r="BK126">
        <f t="shared" si="3"/>
        <v>0</v>
      </c>
    </row>
    <row r="127" spans="1:63" x14ac:dyDescent="0.25">
      <c r="A127" s="6" t="s">
        <v>501</v>
      </c>
      <c r="B127" s="6" t="s">
        <v>502</v>
      </c>
      <c r="C127" s="8" t="s">
        <v>503</v>
      </c>
      <c r="D127" s="8" t="s">
        <v>131</v>
      </c>
      <c r="E127" s="8" t="s">
        <v>25</v>
      </c>
      <c r="F127" s="8"/>
      <c r="G127" s="8" t="s">
        <v>132</v>
      </c>
      <c r="H127" s="8"/>
      <c r="I127" s="5" t="s">
        <v>132</v>
      </c>
      <c r="J127" s="8"/>
      <c r="K127" s="5" t="s">
        <v>132</v>
      </c>
      <c r="L127" s="23"/>
      <c r="AF127" t="s">
        <v>134</v>
      </c>
      <c r="BJ127">
        <f t="shared" si="2"/>
        <v>0</v>
      </c>
      <c r="BK127">
        <f t="shared" si="3"/>
        <v>0</v>
      </c>
    </row>
    <row r="128" spans="1:63" x14ac:dyDescent="0.25">
      <c r="A128" s="4" t="s">
        <v>504</v>
      </c>
      <c r="B128" s="4" t="s">
        <v>505</v>
      </c>
      <c r="C128" s="5" t="s">
        <v>506</v>
      </c>
      <c r="D128" s="5" t="s">
        <v>131</v>
      </c>
      <c r="E128" s="5" t="s">
        <v>25</v>
      </c>
      <c r="F128" s="5"/>
      <c r="G128" s="5" t="s">
        <v>132</v>
      </c>
      <c r="H128" s="5"/>
      <c r="I128" s="5" t="s">
        <v>132</v>
      </c>
      <c r="J128" s="5"/>
      <c r="K128" s="5" t="s">
        <v>132</v>
      </c>
      <c r="L128" s="23"/>
      <c r="AF128" t="s">
        <v>134</v>
      </c>
      <c r="BJ128">
        <f t="shared" si="2"/>
        <v>0</v>
      </c>
      <c r="BK128">
        <f t="shared" si="3"/>
        <v>0</v>
      </c>
    </row>
    <row r="129" spans="1:63" x14ac:dyDescent="0.25">
      <c r="A129" s="6" t="s">
        <v>507</v>
      </c>
      <c r="B129" s="6" t="s">
        <v>508</v>
      </c>
      <c r="C129" s="8" t="s">
        <v>509</v>
      </c>
      <c r="D129" s="8" t="s">
        <v>40</v>
      </c>
      <c r="E129" s="8" t="s">
        <v>27</v>
      </c>
      <c r="F129" s="8"/>
      <c r="G129" s="8" t="s">
        <v>132</v>
      </c>
      <c r="H129" s="8"/>
      <c r="I129" s="5" t="s">
        <v>132</v>
      </c>
      <c r="J129" s="8"/>
      <c r="K129" s="5" t="s">
        <v>132</v>
      </c>
      <c r="L129" s="23"/>
      <c r="AF129" t="s">
        <v>134</v>
      </c>
      <c r="BJ129">
        <f t="shared" si="2"/>
        <v>0</v>
      </c>
      <c r="BK129">
        <f t="shared" si="3"/>
        <v>0</v>
      </c>
    </row>
    <row r="130" spans="1:63" x14ac:dyDescent="0.25">
      <c r="A130" s="4" t="s">
        <v>510</v>
      </c>
      <c r="B130" s="4" t="s">
        <v>511</v>
      </c>
      <c r="C130" s="5" t="s">
        <v>512</v>
      </c>
      <c r="D130" s="5" t="s">
        <v>40</v>
      </c>
      <c r="E130" s="5" t="s">
        <v>9</v>
      </c>
      <c r="F130" s="5"/>
      <c r="G130" s="5" t="s">
        <v>132</v>
      </c>
      <c r="H130" s="5"/>
      <c r="I130" s="5" t="s">
        <v>132</v>
      </c>
      <c r="J130" s="5"/>
      <c r="K130" s="5" t="s">
        <v>132</v>
      </c>
      <c r="L130" s="23"/>
      <c r="AF130" t="s">
        <v>134</v>
      </c>
      <c r="BJ130">
        <f t="shared" si="2"/>
        <v>0</v>
      </c>
      <c r="BK130">
        <f t="shared" si="3"/>
        <v>0</v>
      </c>
    </row>
    <row r="131" spans="1:63" x14ac:dyDescent="0.25">
      <c r="A131" s="6" t="s">
        <v>513</v>
      </c>
      <c r="B131" s="6" t="s">
        <v>514</v>
      </c>
      <c r="C131" s="8" t="s">
        <v>515</v>
      </c>
      <c r="D131" s="8" t="s">
        <v>131</v>
      </c>
      <c r="E131" s="8" t="s">
        <v>23</v>
      </c>
      <c r="F131" s="8"/>
      <c r="G131" s="8" t="s">
        <v>132</v>
      </c>
      <c r="H131" s="8"/>
      <c r="I131" s="5" t="s">
        <v>132</v>
      </c>
      <c r="J131" s="8"/>
      <c r="K131" s="5" t="s">
        <v>132</v>
      </c>
      <c r="L131" s="23"/>
      <c r="AF131" t="s">
        <v>134</v>
      </c>
      <c r="BJ131">
        <f t="shared" si="2"/>
        <v>0</v>
      </c>
      <c r="BK131">
        <f t="shared" si="3"/>
        <v>0</v>
      </c>
    </row>
    <row r="132" spans="1:63" x14ac:dyDescent="0.25">
      <c r="A132" s="4" t="s">
        <v>516</v>
      </c>
      <c r="B132" s="4" t="s">
        <v>517</v>
      </c>
      <c r="C132" s="5" t="s">
        <v>518</v>
      </c>
      <c r="D132" s="5" t="s">
        <v>131</v>
      </c>
      <c r="E132" s="5" t="s">
        <v>25</v>
      </c>
      <c r="F132" s="5"/>
      <c r="G132" s="5" t="s">
        <v>132</v>
      </c>
      <c r="H132" s="5"/>
      <c r="I132" s="5" t="s">
        <v>132</v>
      </c>
      <c r="J132" s="5"/>
      <c r="K132" s="5" t="s">
        <v>132</v>
      </c>
      <c r="L132" s="23"/>
      <c r="AF132" t="s">
        <v>134</v>
      </c>
      <c r="BJ132">
        <f t="shared" si="2"/>
        <v>0</v>
      </c>
      <c r="BK132">
        <f t="shared" si="3"/>
        <v>0</v>
      </c>
    </row>
    <row r="133" spans="1:63" x14ac:dyDescent="0.25">
      <c r="A133" s="6" t="s">
        <v>519</v>
      </c>
      <c r="B133" s="6" t="s">
        <v>520</v>
      </c>
      <c r="C133" s="8" t="s">
        <v>521</v>
      </c>
      <c r="D133" s="8" t="s">
        <v>131</v>
      </c>
      <c r="E133" s="8" t="s">
        <v>25</v>
      </c>
      <c r="F133" s="8"/>
      <c r="G133" s="8" t="s">
        <v>132</v>
      </c>
      <c r="H133" s="8"/>
      <c r="I133" s="5" t="s">
        <v>132</v>
      </c>
      <c r="J133" s="8"/>
      <c r="K133" s="5" t="s">
        <v>132</v>
      </c>
      <c r="L133" s="23"/>
      <c r="AF133" t="s">
        <v>134</v>
      </c>
      <c r="BJ133">
        <f t="shared" ref="BJ133:BJ196" si="4">COUNTIF(AH133:AW133,"Yes")</f>
        <v>0</v>
      </c>
      <c r="BK133">
        <f t="shared" ref="BK133:BK196" si="5">COUNTIF(AY133:BG133, "Yes")</f>
        <v>0</v>
      </c>
    </row>
    <row r="134" spans="1:63" x14ac:dyDescent="0.25">
      <c r="A134" s="4" t="s">
        <v>522</v>
      </c>
      <c r="B134" s="4" t="s">
        <v>523</v>
      </c>
      <c r="C134" s="5" t="s">
        <v>524</v>
      </c>
      <c r="D134" s="5" t="s">
        <v>131</v>
      </c>
      <c r="E134" s="5" t="s">
        <v>21</v>
      </c>
      <c r="F134" s="5"/>
      <c r="G134" s="5" t="s">
        <v>132</v>
      </c>
      <c r="H134" s="5"/>
      <c r="I134" s="5" t="s">
        <v>132</v>
      </c>
      <c r="J134" s="5"/>
      <c r="K134" s="5" t="s">
        <v>132</v>
      </c>
      <c r="L134" s="23"/>
      <c r="AF134" t="s">
        <v>134</v>
      </c>
      <c r="BJ134">
        <f t="shared" si="4"/>
        <v>0</v>
      </c>
      <c r="BK134">
        <f t="shared" si="5"/>
        <v>0</v>
      </c>
    </row>
    <row r="135" spans="1:63" x14ac:dyDescent="0.25">
      <c r="A135" s="6" t="s">
        <v>525</v>
      </c>
      <c r="B135" s="6" t="s">
        <v>526</v>
      </c>
      <c r="C135" s="8" t="s">
        <v>527</v>
      </c>
      <c r="D135" s="8" t="s">
        <v>131</v>
      </c>
      <c r="E135" s="8" t="s">
        <v>25</v>
      </c>
      <c r="F135" s="8"/>
      <c r="G135" s="8" t="s">
        <v>132</v>
      </c>
      <c r="H135" s="8"/>
      <c r="I135" s="5" t="s">
        <v>132</v>
      </c>
      <c r="J135" s="8"/>
      <c r="K135" s="5" t="s">
        <v>132</v>
      </c>
      <c r="L135" s="23"/>
      <c r="AF135" t="s">
        <v>134</v>
      </c>
      <c r="BJ135">
        <f t="shared" si="4"/>
        <v>0</v>
      </c>
      <c r="BK135">
        <f t="shared" si="5"/>
        <v>0</v>
      </c>
    </row>
    <row r="136" spans="1:63" x14ac:dyDescent="0.25">
      <c r="A136" s="4" t="s">
        <v>528</v>
      </c>
      <c r="B136" s="4" t="s">
        <v>529</v>
      </c>
      <c r="C136" s="5" t="s">
        <v>530</v>
      </c>
      <c r="D136" s="5" t="s">
        <v>131</v>
      </c>
      <c r="E136" s="5" t="s">
        <v>21</v>
      </c>
      <c r="F136" s="5"/>
      <c r="G136" s="5" t="s">
        <v>132</v>
      </c>
      <c r="H136" s="5"/>
      <c r="I136" s="5" t="s">
        <v>132</v>
      </c>
      <c r="J136" s="5"/>
      <c r="K136" s="5" t="s">
        <v>132</v>
      </c>
      <c r="L136" s="23"/>
      <c r="AF136" t="s">
        <v>134</v>
      </c>
      <c r="BJ136">
        <f t="shared" si="4"/>
        <v>0</v>
      </c>
      <c r="BK136">
        <f t="shared" si="5"/>
        <v>0</v>
      </c>
    </row>
    <row r="137" spans="1:63" x14ac:dyDescent="0.25">
      <c r="A137" s="6" t="s">
        <v>531</v>
      </c>
      <c r="B137" s="6" t="s">
        <v>532</v>
      </c>
      <c r="C137" s="8" t="s">
        <v>533</v>
      </c>
      <c r="D137" s="8" t="s">
        <v>131</v>
      </c>
      <c r="E137" s="8" t="s">
        <v>25</v>
      </c>
      <c r="F137" s="8"/>
      <c r="G137" s="8" t="s">
        <v>132</v>
      </c>
      <c r="H137" s="8"/>
      <c r="I137" s="5" t="s">
        <v>132</v>
      </c>
      <c r="J137" s="8"/>
      <c r="K137" s="5" t="s">
        <v>132</v>
      </c>
      <c r="L137" s="23"/>
      <c r="AF137" t="s">
        <v>134</v>
      </c>
      <c r="BJ137">
        <f t="shared" si="4"/>
        <v>0</v>
      </c>
      <c r="BK137">
        <f t="shared" si="5"/>
        <v>0</v>
      </c>
    </row>
    <row r="138" spans="1:63" x14ac:dyDescent="0.25">
      <c r="A138" s="4" t="s">
        <v>534</v>
      </c>
      <c r="B138" s="4" t="s">
        <v>535</v>
      </c>
      <c r="C138" s="5" t="s">
        <v>536</v>
      </c>
      <c r="D138" s="5" t="s">
        <v>131</v>
      </c>
      <c r="E138" s="5" t="s">
        <v>25</v>
      </c>
      <c r="F138" s="5"/>
      <c r="G138" s="5" t="s">
        <v>132</v>
      </c>
      <c r="H138" s="5"/>
      <c r="I138" s="5" t="s">
        <v>132</v>
      </c>
      <c r="J138" s="5"/>
      <c r="K138" s="5" t="s">
        <v>132</v>
      </c>
      <c r="L138" s="23"/>
      <c r="AF138" t="s">
        <v>134</v>
      </c>
      <c r="BJ138">
        <f t="shared" si="4"/>
        <v>0</v>
      </c>
      <c r="BK138">
        <f t="shared" si="5"/>
        <v>0</v>
      </c>
    </row>
    <row r="139" spans="1:63" x14ac:dyDescent="0.25">
      <c r="A139" s="6" t="s">
        <v>537</v>
      </c>
      <c r="B139" s="6" t="s">
        <v>538</v>
      </c>
      <c r="C139" s="8" t="s">
        <v>539</v>
      </c>
      <c r="D139" s="8" t="s">
        <v>40</v>
      </c>
      <c r="E139" s="8" t="s">
        <v>13</v>
      </c>
      <c r="F139" s="8"/>
      <c r="G139" s="8" t="s">
        <v>132</v>
      </c>
      <c r="H139" s="8"/>
      <c r="I139" s="5" t="s">
        <v>132</v>
      </c>
      <c r="J139" s="8"/>
      <c r="K139" s="5" t="s">
        <v>132</v>
      </c>
      <c r="L139" s="23"/>
      <c r="AF139" t="s">
        <v>134</v>
      </c>
      <c r="BJ139">
        <f t="shared" si="4"/>
        <v>0</v>
      </c>
      <c r="BK139">
        <f t="shared" si="5"/>
        <v>0</v>
      </c>
    </row>
    <row r="140" spans="1:63" x14ac:dyDescent="0.25">
      <c r="A140" s="4" t="s">
        <v>540</v>
      </c>
      <c r="B140" s="4" t="s">
        <v>541</v>
      </c>
      <c r="C140" s="5" t="s">
        <v>542</v>
      </c>
      <c r="D140" s="5" t="s">
        <v>131</v>
      </c>
      <c r="E140" s="5" t="s">
        <v>21</v>
      </c>
      <c r="F140" s="5"/>
      <c r="G140" s="5" t="s">
        <v>132</v>
      </c>
      <c r="H140" s="5"/>
      <c r="I140" s="5" t="s">
        <v>132</v>
      </c>
      <c r="J140" s="5"/>
      <c r="K140" s="5" t="s">
        <v>132</v>
      </c>
      <c r="L140" s="23"/>
      <c r="AF140" t="s">
        <v>134</v>
      </c>
      <c r="BJ140">
        <f t="shared" si="4"/>
        <v>0</v>
      </c>
      <c r="BK140">
        <f t="shared" si="5"/>
        <v>0</v>
      </c>
    </row>
    <row r="141" spans="1:63" x14ac:dyDescent="0.25">
      <c r="A141" s="6" t="s">
        <v>543</v>
      </c>
      <c r="B141" s="6" t="s">
        <v>544</v>
      </c>
      <c r="C141" s="8" t="s">
        <v>545</v>
      </c>
      <c r="D141" s="8" t="s">
        <v>131</v>
      </c>
      <c r="E141" s="8" t="s">
        <v>23</v>
      </c>
      <c r="F141" s="8"/>
      <c r="G141" s="8" t="s">
        <v>132</v>
      </c>
      <c r="H141" s="8"/>
      <c r="I141" s="5" t="s">
        <v>132</v>
      </c>
      <c r="J141" s="8"/>
      <c r="K141" s="5" t="s">
        <v>132</v>
      </c>
      <c r="L141" s="23"/>
      <c r="AF141" t="s">
        <v>134</v>
      </c>
      <c r="BJ141">
        <f t="shared" si="4"/>
        <v>0</v>
      </c>
      <c r="BK141">
        <f t="shared" si="5"/>
        <v>0</v>
      </c>
    </row>
    <row r="142" spans="1:63" x14ac:dyDescent="0.25">
      <c r="A142" s="4" t="s">
        <v>546</v>
      </c>
      <c r="B142" s="4" t="s">
        <v>547</v>
      </c>
      <c r="C142" s="5" t="s">
        <v>548</v>
      </c>
      <c r="D142" s="5" t="s">
        <v>40</v>
      </c>
      <c r="E142" s="5" t="s">
        <v>9</v>
      </c>
      <c r="F142" s="5"/>
      <c r="G142" s="5" t="s">
        <v>132</v>
      </c>
      <c r="H142" s="5"/>
      <c r="I142" s="5" t="s">
        <v>132</v>
      </c>
      <c r="J142" s="5"/>
      <c r="K142" s="5" t="s">
        <v>132</v>
      </c>
      <c r="L142" s="23"/>
      <c r="AF142" t="s">
        <v>134</v>
      </c>
      <c r="BJ142">
        <f t="shared" si="4"/>
        <v>0</v>
      </c>
      <c r="BK142">
        <f t="shared" si="5"/>
        <v>0</v>
      </c>
    </row>
    <row r="143" spans="1:63" x14ac:dyDescent="0.25">
      <c r="A143" s="6" t="s">
        <v>549</v>
      </c>
      <c r="B143" s="6" t="s">
        <v>550</v>
      </c>
      <c r="C143" s="8" t="s">
        <v>551</v>
      </c>
      <c r="D143" s="8" t="s">
        <v>131</v>
      </c>
      <c r="E143" s="8" t="s">
        <v>19</v>
      </c>
      <c r="F143" s="8"/>
      <c r="G143" s="8" t="s">
        <v>132</v>
      </c>
      <c r="H143" s="8"/>
      <c r="I143" s="5" t="s">
        <v>132</v>
      </c>
      <c r="J143" s="8"/>
      <c r="K143" s="5" t="s">
        <v>132</v>
      </c>
      <c r="L143" s="23"/>
      <c r="AF143" t="s">
        <v>134</v>
      </c>
      <c r="BJ143">
        <f t="shared" si="4"/>
        <v>0</v>
      </c>
      <c r="BK143">
        <f t="shared" si="5"/>
        <v>0</v>
      </c>
    </row>
    <row r="144" spans="1:63" x14ac:dyDescent="0.25">
      <c r="A144" s="4" t="s">
        <v>552</v>
      </c>
      <c r="B144" s="4" t="s">
        <v>553</v>
      </c>
      <c r="C144" s="5" t="s">
        <v>554</v>
      </c>
      <c r="D144" s="5" t="s">
        <v>40</v>
      </c>
      <c r="E144" s="5" t="s">
        <v>29</v>
      </c>
      <c r="F144" s="5"/>
      <c r="G144" s="5" t="s">
        <v>132</v>
      </c>
      <c r="H144" s="5"/>
      <c r="I144" s="5" t="s">
        <v>132</v>
      </c>
      <c r="J144" s="5"/>
      <c r="K144" s="5" t="s">
        <v>132</v>
      </c>
      <c r="L144" s="23"/>
      <c r="AF144" t="s">
        <v>134</v>
      </c>
      <c r="BJ144">
        <f t="shared" si="4"/>
        <v>0</v>
      </c>
      <c r="BK144">
        <f t="shared" si="5"/>
        <v>0</v>
      </c>
    </row>
    <row r="145" spans="1:63" x14ac:dyDescent="0.25">
      <c r="A145" s="6" t="s">
        <v>555</v>
      </c>
      <c r="B145" s="6" t="s">
        <v>556</v>
      </c>
      <c r="C145" s="8" t="s">
        <v>557</v>
      </c>
      <c r="D145" s="8" t="s">
        <v>40</v>
      </c>
      <c r="E145" s="8" t="s">
        <v>9</v>
      </c>
      <c r="F145" s="8"/>
      <c r="G145" s="8" t="s">
        <v>132</v>
      </c>
      <c r="H145" s="8"/>
      <c r="I145" s="5" t="s">
        <v>132</v>
      </c>
      <c r="J145" s="8"/>
      <c r="K145" s="5" t="s">
        <v>132</v>
      </c>
      <c r="L145" s="23"/>
      <c r="AF145" t="s">
        <v>134</v>
      </c>
      <c r="BJ145">
        <f t="shared" si="4"/>
        <v>0</v>
      </c>
      <c r="BK145">
        <f t="shared" si="5"/>
        <v>0</v>
      </c>
    </row>
    <row r="146" spans="1:63" x14ac:dyDescent="0.25">
      <c r="A146" s="4" t="s">
        <v>558</v>
      </c>
      <c r="B146" s="4" t="s">
        <v>559</v>
      </c>
      <c r="C146" s="5" t="s">
        <v>560</v>
      </c>
      <c r="D146" s="5" t="s">
        <v>131</v>
      </c>
      <c r="E146" s="5" t="s">
        <v>25</v>
      </c>
      <c r="F146" s="5"/>
      <c r="G146" s="5" t="s">
        <v>132</v>
      </c>
      <c r="H146" s="5"/>
      <c r="I146" s="5" t="s">
        <v>132</v>
      </c>
      <c r="J146" s="5"/>
      <c r="K146" s="5" t="s">
        <v>132</v>
      </c>
      <c r="L146" s="23"/>
      <c r="AF146" t="s">
        <v>134</v>
      </c>
      <c r="BJ146">
        <f t="shared" si="4"/>
        <v>0</v>
      </c>
      <c r="BK146">
        <f t="shared" si="5"/>
        <v>0</v>
      </c>
    </row>
    <row r="147" spans="1:63" x14ac:dyDescent="0.25">
      <c r="A147" s="6" t="s">
        <v>561</v>
      </c>
      <c r="B147" s="6" t="s">
        <v>562</v>
      </c>
      <c r="C147" s="8" t="s">
        <v>563</v>
      </c>
      <c r="D147" s="8" t="s">
        <v>40</v>
      </c>
      <c r="E147" s="8" t="s">
        <v>29</v>
      </c>
      <c r="F147" s="8"/>
      <c r="G147" s="8" t="s">
        <v>132</v>
      </c>
      <c r="H147" s="8"/>
      <c r="I147" s="5" t="s">
        <v>132</v>
      </c>
      <c r="J147" s="8"/>
      <c r="K147" s="5" t="s">
        <v>132</v>
      </c>
      <c r="L147" s="23"/>
      <c r="AF147" t="s">
        <v>134</v>
      </c>
      <c r="BJ147">
        <f t="shared" si="4"/>
        <v>0</v>
      </c>
      <c r="BK147">
        <f t="shared" si="5"/>
        <v>0</v>
      </c>
    </row>
    <row r="148" spans="1:63" x14ac:dyDescent="0.25">
      <c r="A148" s="4" t="s">
        <v>564</v>
      </c>
      <c r="B148" s="4" t="s">
        <v>565</v>
      </c>
      <c r="C148" s="5" t="s">
        <v>566</v>
      </c>
      <c r="D148" s="5" t="s">
        <v>131</v>
      </c>
      <c r="E148" s="5" t="s">
        <v>19</v>
      </c>
      <c r="F148" s="5"/>
      <c r="G148" s="5" t="s">
        <v>132</v>
      </c>
      <c r="H148" s="5"/>
      <c r="I148" s="5" t="s">
        <v>132</v>
      </c>
      <c r="J148" s="5"/>
      <c r="K148" s="5" t="s">
        <v>132</v>
      </c>
      <c r="L148" s="23"/>
      <c r="AF148" t="s">
        <v>134</v>
      </c>
      <c r="BJ148">
        <f t="shared" si="4"/>
        <v>0</v>
      </c>
      <c r="BK148">
        <f t="shared" si="5"/>
        <v>0</v>
      </c>
    </row>
    <row r="149" spans="1:63" x14ac:dyDescent="0.25">
      <c r="A149" s="6" t="s">
        <v>567</v>
      </c>
      <c r="B149" s="6" t="s">
        <v>568</v>
      </c>
      <c r="C149" s="8" t="s">
        <v>569</v>
      </c>
      <c r="D149" s="8" t="s">
        <v>40</v>
      </c>
      <c r="E149" s="8" t="s">
        <v>21</v>
      </c>
      <c r="F149" s="8"/>
      <c r="G149" s="8" t="s">
        <v>132</v>
      </c>
      <c r="H149" s="8"/>
      <c r="I149" s="5" t="s">
        <v>132</v>
      </c>
      <c r="J149" s="8"/>
      <c r="K149" s="5" t="s">
        <v>132</v>
      </c>
      <c r="L149" s="23"/>
      <c r="AF149" t="s">
        <v>134</v>
      </c>
      <c r="BJ149">
        <f t="shared" si="4"/>
        <v>0</v>
      </c>
      <c r="BK149">
        <f t="shared" si="5"/>
        <v>0</v>
      </c>
    </row>
    <row r="150" spans="1:63" x14ac:dyDescent="0.25">
      <c r="A150" s="4" t="s">
        <v>570</v>
      </c>
      <c r="B150" s="4" t="s">
        <v>571</v>
      </c>
      <c r="C150" s="5" t="s">
        <v>572</v>
      </c>
      <c r="D150" s="5" t="s">
        <v>41</v>
      </c>
      <c r="E150" s="5" t="s">
        <v>23</v>
      </c>
      <c r="F150" s="5"/>
      <c r="G150" s="5" t="s">
        <v>132</v>
      </c>
      <c r="H150" s="5"/>
      <c r="I150" s="5" t="s">
        <v>132</v>
      </c>
      <c r="J150" s="5"/>
      <c r="K150" s="5" t="s">
        <v>132</v>
      </c>
      <c r="L150" s="23"/>
      <c r="AF150" t="s">
        <v>134</v>
      </c>
      <c r="BJ150">
        <f t="shared" si="4"/>
        <v>0</v>
      </c>
      <c r="BK150">
        <f t="shared" si="5"/>
        <v>0</v>
      </c>
    </row>
    <row r="151" spans="1:63" x14ac:dyDescent="0.25">
      <c r="A151" s="6" t="s">
        <v>573</v>
      </c>
      <c r="B151" s="6" t="s">
        <v>574</v>
      </c>
      <c r="C151" s="8" t="s">
        <v>575</v>
      </c>
      <c r="D151" s="8" t="s">
        <v>131</v>
      </c>
      <c r="E151" s="8" t="s">
        <v>25</v>
      </c>
      <c r="F151" s="8"/>
      <c r="G151" s="8" t="s">
        <v>132</v>
      </c>
      <c r="H151" s="8"/>
      <c r="I151" s="5" t="s">
        <v>132</v>
      </c>
      <c r="J151" s="8"/>
      <c r="K151" s="5" t="s">
        <v>132</v>
      </c>
      <c r="L151" s="23"/>
      <c r="AF151" t="s">
        <v>134</v>
      </c>
      <c r="BJ151">
        <f t="shared" si="4"/>
        <v>0</v>
      </c>
      <c r="BK151">
        <f t="shared" si="5"/>
        <v>0</v>
      </c>
    </row>
    <row r="152" spans="1:63" x14ac:dyDescent="0.25">
      <c r="A152" s="4" t="s">
        <v>576</v>
      </c>
      <c r="B152" s="4" t="s">
        <v>577</v>
      </c>
      <c r="C152" s="5" t="s">
        <v>578</v>
      </c>
      <c r="D152" s="5" t="s">
        <v>40</v>
      </c>
      <c r="E152" s="5" t="s">
        <v>9</v>
      </c>
      <c r="F152" s="5"/>
      <c r="G152" s="5" t="s">
        <v>132</v>
      </c>
      <c r="H152" s="5"/>
      <c r="I152" s="5" t="s">
        <v>132</v>
      </c>
      <c r="J152" s="5"/>
      <c r="K152" s="5" t="s">
        <v>132</v>
      </c>
      <c r="L152" s="23"/>
      <c r="AF152" t="s">
        <v>134</v>
      </c>
      <c r="BJ152">
        <f t="shared" si="4"/>
        <v>0</v>
      </c>
      <c r="BK152">
        <f t="shared" si="5"/>
        <v>0</v>
      </c>
    </row>
    <row r="153" spans="1:63" x14ac:dyDescent="0.25">
      <c r="A153" s="6" t="s">
        <v>579</v>
      </c>
      <c r="B153" s="6" t="s">
        <v>580</v>
      </c>
      <c r="C153" s="8" t="s">
        <v>581</v>
      </c>
      <c r="D153" s="8" t="s">
        <v>40</v>
      </c>
      <c r="E153" s="8" t="s">
        <v>9</v>
      </c>
      <c r="F153" s="8"/>
      <c r="G153" s="8" t="s">
        <v>132</v>
      </c>
      <c r="H153" s="8"/>
      <c r="I153" s="5" t="s">
        <v>132</v>
      </c>
      <c r="J153" s="8"/>
      <c r="K153" s="5" t="s">
        <v>132</v>
      </c>
      <c r="L153" s="23"/>
      <c r="AF153" t="s">
        <v>134</v>
      </c>
      <c r="BJ153">
        <f t="shared" si="4"/>
        <v>0</v>
      </c>
      <c r="BK153">
        <f t="shared" si="5"/>
        <v>0</v>
      </c>
    </row>
    <row r="154" spans="1:63" x14ac:dyDescent="0.25">
      <c r="A154" s="4" t="s">
        <v>582</v>
      </c>
      <c r="B154" s="4" t="s">
        <v>583</v>
      </c>
      <c r="C154" s="5" t="s">
        <v>584</v>
      </c>
      <c r="D154" s="5" t="s">
        <v>131</v>
      </c>
      <c r="E154" s="5" t="s">
        <v>25</v>
      </c>
      <c r="F154" s="5"/>
      <c r="G154" s="5" t="s">
        <v>132</v>
      </c>
      <c r="H154" s="5"/>
      <c r="I154" s="5" t="s">
        <v>132</v>
      </c>
      <c r="J154" s="5"/>
      <c r="K154" s="5" t="s">
        <v>132</v>
      </c>
      <c r="L154" s="23"/>
      <c r="AF154" t="s">
        <v>134</v>
      </c>
      <c r="BJ154">
        <f t="shared" si="4"/>
        <v>0</v>
      </c>
      <c r="BK154">
        <f t="shared" si="5"/>
        <v>0</v>
      </c>
    </row>
    <row r="155" spans="1:63" x14ac:dyDescent="0.25">
      <c r="A155" s="6" t="s">
        <v>585</v>
      </c>
      <c r="B155" s="6" t="s">
        <v>586</v>
      </c>
      <c r="C155" s="8" t="s">
        <v>587</v>
      </c>
      <c r="D155" s="8" t="s">
        <v>40</v>
      </c>
      <c r="E155" s="8" t="s">
        <v>13</v>
      </c>
      <c r="F155" s="8"/>
      <c r="G155" s="8" t="s">
        <v>132</v>
      </c>
      <c r="H155" s="8"/>
      <c r="I155" s="5" t="s">
        <v>132</v>
      </c>
      <c r="J155" s="8"/>
      <c r="K155" s="5" t="s">
        <v>132</v>
      </c>
      <c r="L155" s="23"/>
      <c r="AF155" t="s">
        <v>134</v>
      </c>
      <c r="BJ155">
        <f t="shared" si="4"/>
        <v>0</v>
      </c>
      <c r="BK155">
        <f t="shared" si="5"/>
        <v>0</v>
      </c>
    </row>
    <row r="156" spans="1:63" x14ac:dyDescent="0.25">
      <c r="A156" s="4" t="s">
        <v>588</v>
      </c>
      <c r="B156" s="4" t="s">
        <v>589</v>
      </c>
      <c r="C156" s="5" t="s">
        <v>590</v>
      </c>
      <c r="D156" s="5" t="s">
        <v>40</v>
      </c>
      <c r="E156" s="5" t="s">
        <v>13</v>
      </c>
      <c r="F156" s="5"/>
      <c r="G156" s="5" t="s">
        <v>132</v>
      </c>
      <c r="H156" s="5"/>
      <c r="I156" s="5" t="s">
        <v>132</v>
      </c>
      <c r="J156" s="5"/>
      <c r="K156" s="5" t="s">
        <v>132</v>
      </c>
      <c r="L156" s="23"/>
      <c r="AF156" t="s">
        <v>134</v>
      </c>
      <c r="BJ156">
        <f t="shared" si="4"/>
        <v>0</v>
      </c>
      <c r="BK156">
        <f t="shared" si="5"/>
        <v>0</v>
      </c>
    </row>
    <row r="157" spans="1:63" x14ac:dyDescent="0.25">
      <c r="A157" s="6" t="s">
        <v>591</v>
      </c>
      <c r="B157" s="6" t="s">
        <v>592</v>
      </c>
      <c r="C157" s="8" t="s">
        <v>593</v>
      </c>
      <c r="D157" s="8" t="s">
        <v>131</v>
      </c>
      <c r="E157" s="8" t="s">
        <v>23</v>
      </c>
      <c r="F157" s="8"/>
      <c r="G157" s="8" t="s">
        <v>132</v>
      </c>
      <c r="H157" s="8"/>
      <c r="I157" s="5" t="s">
        <v>132</v>
      </c>
      <c r="J157" s="8"/>
      <c r="K157" s="5" t="s">
        <v>132</v>
      </c>
      <c r="L157" s="23"/>
      <c r="AF157" t="s">
        <v>134</v>
      </c>
      <c r="BJ157">
        <f t="shared" si="4"/>
        <v>0</v>
      </c>
      <c r="BK157">
        <f t="shared" si="5"/>
        <v>0</v>
      </c>
    </row>
    <row r="158" spans="1:63" x14ac:dyDescent="0.25">
      <c r="A158" s="4" t="s">
        <v>594</v>
      </c>
      <c r="B158" s="4" t="s">
        <v>595</v>
      </c>
      <c r="C158" s="5" t="s">
        <v>596</v>
      </c>
      <c r="D158" s="5" t="s">
        <v>40</v>
      </c>
      <c r="E158" s="5" t="s">
        <v>13</v>
      </c>
      <c r="F158" s="5"/>
      <c r="G158" s="5" t="s">
        <v>132</v>
      </c>
      <c r="H158" s="5"/>
      <c r="I158" s="5" t="s">
        <v>132</v>
      </c>
      <c r="J158" s="5"/>
      <c r="K158" s="5" t="s">
        <v>132</v>
      </c>
      <c r="L158" s="23"/>
      <c r="AF158" t="s">
        <v>134</v>
      </c>
      <c r="BJ158">
        <f t="shared" si="4"/>
        <v>0</v>
      </c>
      <c r="BK158">
        <f t="shared" si="5"/>
        <v>0</v>
      </c>
    </row>
    <row r="159" spans="1:63" x14ac:dyDescent="0.25">
      <c r="A159" s="6" t="s">
        <v>597</v>
      </c>
      <c r="B159" s="6" t="s">
        <v>598</v>
      </c>
      <c r="C159" s="8" t="s">
        <v>599</v>
      </c>
      <c r="D159" s="8" t="s">
        <v>40</v>
      </c>
      <c r="E159" s="8" t="s">
        <v>29</v>
      </c>
      <c r="F159" s="8"/>
      <c r="G159" s="8" t="s">
        <v>132</v>
      </c>
      <c r="H159" s="8"/>
      <c r="I159" s="5" t="s">
        <v>132</v>
      </c>
      <c r="J159" s="8"/>
      <c r="K159" s="5" t="s">
        <v>132</v>
      </c>
      <c r="L159" s="23"/>
      <c r="AF159" t="s">
        <v>134</v>
      </c>
      <c r="BJ159">
        <f t="shared" si="4"/>
        <v>0</v>
      </c>
      <c r="BK159">
        <f t="shared" si="5"/>
        <v>0</v>
      </c>
    </row>
    <row r="160" spans="1:63" x14ac:dyDescent="0.25">
      <c r="A160" s="4" t="s">
        <v>600</v>
      </c>
      <c r="B160" s="4" t="s">
        <v>601</v>
      </c>
      <c r="C160" s="5" t="s">
        <v>602</v>
      </c>
      <c r="D160" s="5" t="s">
        <v>131</v>
      </c>
      <c r="E160" s="5" t="s">
        <v>23</v>
      </c>
      <c r="F160" s="5"/>
      <c r="G160" s="5" t="s">
        <v>132</v>
      </c>
      <c r="H160" s="5"/>
      <c r="I160" s="5" t="s">
        <v>132</v>
      </c>
      <c r="J160" s="5"/>
      <c r="K160" s="5" t="s">
        <v>132</v>
      </c>
      <c r="L160" s="23"/>
      <c r="AF160" t="s">
        <v>134</v>
      </c>
      <c r="BJ160">
        <f t="shared" si="4"/>
        <v>0</v>
      </c>
      <c r="BK160">
        <f t="shared" si="5"/>
        <v>0</v>
      </c>
    </row>
    <row r="161" spans="1:63" x14ac:dyDescent="0.25">
      <c r="A161" s="6" t="s">
        <v>603</v>
      </c>
      <c r="B161" s="6" t="s">
        <v>604</v>
      </c>
      <c r="C161" s="8" t="s">
        <v>605</v>
      </c>
      <c r="D161" s="8" t="s">
        <v>40</v>
      </c>
      <c r="E161" s="8" t="s">
        <v>9</v>
      </c>
      <c r="F161" s="8"/>
      <c r="G161" s="8" t="s">
        <v>132</v>
      </c>
      <c r="H161" s="8"/>
      <c r="I161" s="5" t="s">
        <v>132</v>
      </c>
      <c r="J161" s="8"/>
      <c r="K161" s="5" t="s">
        <v>132</v>
      </c>
      <c r="L161" s="23"/>
      <c r="AF161" t="s">
        <v>134</v>
      </c>
      <c r="BJ161">
        <f t="shared" si="4"/>
        <v>0</v>
      </c>
      <c r="BK161">
        <f t="shared" si="5"/>
        <v>0</v>
      </c>
    </row>
    <row r="162" spans="1:63" x14ac:dyDescent="0.25">
      <c r="A162" s="4" t="s">
        <v>606</v>
      </c>
      <c r="B162" s="4" t="s">
        <v>607</v>
      </c>
      <c r="C162" s="5" t="s">
        <v>608</v>
      </c>
      <c r="D162" s="5" t="s">
        <v>131</v>
      </c>
      <c r="E162" s="5" t="s">
        <v>19</v>
      </c>
      <c r="F162" s="5"/>
      <c r="G162" s="5" t="s">
        <v>132</v>
      </c>
      <c r="H162" s="5"/>
      <c r="I162" s="5" t="s">
        <v>132</v>
      </c>
      <c r="J162" s="5"/>
      <c r="K162" s="5" t="s">
        <v>132</v>
      </c>
      <c r="L162" s="23"/>
      <c r="AF162" t="s">
        <v>134</v>
      </c>
      <c r="BJ162">
        <f t="shared" si="4"/>
        <v>0</v>
      </c>
      <c r="BK162">
        <f t="shared" si="5"/>
        <v>0</v>
      </c>
    </row>
    <row r="163" spans="1:63" x14ac:dyDescent="0.25">
      <c r="A163" s="6" t="s">
        <v>609</v>
      </c>
      <c r="B163" s="6" t="s">
        <v>610</v>
      </c>
      <c r="C163" s="8" t="s">
        <v>611</v>
      </c>
      <c r="D163" s="8" t="s">
        <v>156</v>
      </c>
      <c r="E163" s="8" t="s">
        <v>19</v>
      </c>
      <c r="F163" s="8"/>
      <c r="G163" s="8" t="s">
        <v>132</v>
      </c>
      <c r="H163" s="8"/>
      <c r="I163" s="5" t="s">
        <v>132</v>
      </c>
      <c r="J163" s="8"/>
      <c r="K163" s="5" t="s">
        <v>132</v>
      </c>
      <c r="L163" s="23"/>
      <c r="AF163" t="s">
        <v>134</v>
      </c>
      <c r="BJ163">
        <f t="shared" si="4"/>
        <v>0</v>
      </c>
      <c r="BK163">
        <f t="shared" si="5"/>
        <v>0</v>
      </c>
    </row>
    <row r="164" spans="1:63" x14ac:dyDescent="0.25">
      <c r="A164" s="4" t="s">
        <v>612</v>
      </c>
      <c r="B164" s="4" t="s">
        <v>613</v>
      </c>
      <c r="C164" s="5" t="s">
        <v>614</v>
      </c>
      <c r="D164" s="5" t="s">
        <v>131</v>
      </c>
      <c r="E164" s="5" t="s">
        <v>25</v>
      </c>
      <c r="F164" s="5"/>
      <c r="G164" s="5" t="s">
        <v>132</v>
      </c>
      <c r="H164" s="5"/>
      <c r="I164" s="5" t="s">
        <v>132</v>
      </c>
      <c r="J164" s="5"/>
      <c r="K164" s="5" t="s">
        <v>132</v>
      </c>
      <c r="L164" s="23"/>
      <c r="AF164" t="s">
        <v>134</v>
      </c>
      <c r="BJ164">
        <f t="shared" si="4"/>
        <v>0</v>
      </c>
      <c r="BK164">
        <f t="shared" si="5"/>
        <v>0</v>
      </c>
    </row>
    <row r="165" spans="1:63" x14ac:dyDescent="0.25">
      <c r="A165" s="6" t="s">
        <v>615</v>
      </c>
      <c r="B165" s="6" t="s">
        <v>616</v>
      </c>
      <c r="C165" s="8" t="s">
        <v>617</v>
      </c>
      <c r="D165" s="8" t="s">
        <v>40</v>
      </c>
      <c r="E165" s="8" t="s">
        <v>11</v>
      </c>
      <c r="F165" s="8"/>
      <c r="G165" s="8" t="s">
        <v>132</v>
      </c>
      <c r="H165" s="8"/>
      <c r="I165" s="5" t="s">
        <v>132</v>
      </c>
      <c r="J165" s="8"/>
      <c r="K165" s="5" t="s">
        <v>132</v>
      </c>
      <c r="L165" s="23"/>
      <c r="AF165" t="s">
        <v>134</v>
      </c>
      <c r="BJ165">
        <f t="shared" si="4"/>
        <v>0</v>
      </c>
      <c r="BK165">
        <f t="shared" si="5"/>
        <v>0</v>
      </c>
    </row>
    <row r="166" spans="1:63" x14ac:dyDescent="0.25">
      <c r="A166" s="4" t="s">
        <v>618</v>
      </c>
      <c r="B166" s="4" t="s">
        <v>619</v>
      </c>
      <c r="C166" s="5" t="s">
        <v>620</v>
      </c>
      <c r="D166" s="5" t="s">
        <v>131</v>
      </c>
      <c r="E166" s="5" t="s">
        <v>23</v>
      </c>
      <c r="F166" s="5"/>
      <c r="G166" s="5" t="s">
        <v>132</v>
      </c>
      <c r="H166" s="5"/>
      <c r="I166" s="5" t="s">
        <v>132</v>
      </c>
      <c r="J166" s="5"/>
      <c r="K166" s="5" t="s">
        <v>132</v>
      </c>
      <c r="L166" s="23"/>
      <c r="AF166" t="s">
        <v>134</v>
      </c>
      <c r="BJ166">
        <f t="shared" si="4"/>
        <v>0</v>
      </c>
      <c r="BK166">
        <f t="shared" si="5"/>
        <v>0</v>
      </c>
    </row>
    <row r="167" spans="1:63" x14ac:dyDescent="0.25">
      <c r="A167" s="6" t="s">
        <v>621</v>
      </c>
      <c r="B167" s="6" t="s">
        <v>622</v>
      </c>
      <c r="C167" s="8" t="s">
        <v>623</v>
      </c>
      <c r="D167" s="8" t="s">
        <v>131</v>
      </c>
      <c r="E167" s="8" t="s">
        <v>29</v>
      </c>
      <c r="F167" s="8"/>
      <c r="G167" s="8" t="s">
        <v>132</v>
      </c>
      <c r="H167" s="8"/>
      <c r="I167" s="5" t="s">
        <v>132</v>
      </c>
      <c r="J167" s="8"/>
      <c r="K167" s="5" t="s">
        <v>132</v>
      </c>
      <c r="L167" s="23"/>
      <c r="AF167" t="s">
        <v>134</v>
      </c>
      <c r="BJ167">
        <f t="shared" si="4"/>
        <v>0</v>
      </c>
      <c r="BK167">
        <f t="shared" si="5"/>
        <v>0</v>
      </c>
    </row>
    <row r="168" spans="1:63" x14ac:dyDescent="0.25">
      <c r="A168" s="4" t="s">
        <v>624</v>
      </c>
      <c r="B168" s="4" t="s">
        <v>625</v>
      </c>
      <c r="C168" s="5" t="s">
        <v>626</v>
      </c>
      <c r="D168" s="5" t="s">
        <v>40</v>
      </c>
      <c r="E168" s="5" t="s">
        <v>29</v>
      </c>
      <c r="F168" s="5"/>
      <c r="G168" s="5" t="s">
        <v>132</v>
      </c>
      <c r="H168" s="5"/>
      <c r="I168" s="5" t="s">
        <v>132</v>
      </c>
      <c r="J168" s="5"/>
      <c r="K168" s="5" t="s">
        <v>132</v>
      </c>
      <c r="L168" s="23"/>
      <c r="AF168" t="s">
        <v>134</v>
      </c>
      <c r="BJ168">
        <f t="shared" si="4"/>
        <v>0</v>
      </c>
      <c r="BK168">
        <f t="shared" si="5"/>
        <v>0</v>
      </c>
    </row>
    <row r="169" spans="1:63" x14ac:dyDescent="0.25">
      <c r="A169" s="6" t="s">
        <v>627</v>
      </c>
      <c r="B169" s="6" t="s">
        <v>628</v>
      </c>
      <c r="C169" s="8" t="s">
        <v>629</v>
      </c>
      <c r="D169" s="8" t="s">
        <v>131</v>
      </c>
      <c r="E169" s="8" t="s">
        <v>19</v>
      </c>
      <c r="F169" s="8"/>
      <c r="G169" s="8" t="s">
        <v>132</v>
      </c>
      <c r="H169" s="8"/>
      <c r="I169" s="5" t="s">
        <v>132</v>
      </c>
      <c r="J169" s="8"/>
      <c r="K169" s="5" t="s">
        <v>132</v>
      </c>
      <c r="L169" s="23"/>
      <c r="AF169" t="s">
        <v>134</v>
      </c>
      <c r="BJ169">
        <f t="shared" si="4"/>
        <v>0</v>
      </c>
      <c r="BK169">
        <f t="shared" si="5"/>
        <v>0</v>
      </c>
    </row>
    <row r="170" spans="1:63" x14ac:dyDescent="0.25">
      <c r="A170" s="4" t="s">
        <v>630</v>
      </c>
      <c r="B170" s="4" t="s">
        <v>631</v>
      </c>
      <c r="C170" s="5" t="s">
        <v>632</v>
      </c>
      <c r="D170" s="5" t="s">
        <v>131</v>
      </c>
      <c r="E170" s="5" t="s">
        <v>25</v>
      </c>
      <c r="F170" s="5"/>
      <c r="G170" s="5" t="s">
        <v>132</v>
      </c>
      <c r="H170" s="5"/>
      <c r="I170" s="5" t="s">
        <v>132</v>
      </c>
      <c r="J170" s="5"/>
      <c r="K170" s="5" t="s">
        <v>132</v>
      </c>
      <c r="L170" s="23"/>
      <c r="AF170" t="s">
        <v>134</v>
      </c>
      <c r="BJ170">
        <f t="shared" si="4"/>
        <v>0</v>
      </c>
      <c r="BK170">
        <f t="shared" si="5"/>
        <v>0</v>
      </c>
    </row>
    <row r="171" spans="1:63" x14ac:dyDescent="0.25">
      <c r="A171" s="6" t="s">
        <v>633</v>
      </c>
      <c r="B171" s="6" t="s">
        <v>634</v>
      </c>
      <c r="C171" s="8" t="s">
        <v>635</v>
      </c>
      <c r="D171" s="8" t="s">
        <v>131</v>
      </c>
      <c r="E171" s="8" t="s">
        <v>13</v>
      </c>
      <c r="F171" s="8"/>
      <c r="G171" s="8" t="s">
        <v>132</v>
      </c>
      <c r="H171" s="8"/>
      <c r="I171" s="5" t="s">
        <v>132</v>
      </c>
      <c r="J171" s="8"/>
      <c r="K171" s="5" t="s">
        <v>132</v>
      </c>
      <c r="L171" s="23"/>
      <c r="AF171" t="s">
        <v>636</v>
      </c>
      <c r="BJ171">
        <f t="shared" si="4"/>
        <v>0</v>
      </c>
      <c r="BK171">
        <f t="shared" si="5"/>
        <v>0</v>
      </c>
    </row>
    <row r="172" spans="1:63" x14ac:dyDescent="0.25">
      <c r="A172" s="4" t="s">
        <v>637</v>
      </c>
      <c r="B172" s="4" t="s">
        <v>638</v>
      </c>
      <c r="C172" s="5" t="s">
        <v>639</v>
      </c>
      <c r="D172" s="5" t="s">
        <v>40</v>
      </c>
      <c r="E172" s="5" t="s">
        <v>29</v>
      </c>
      <c r="F172" s="5"/>
      <c r="G172" s="5" t="s">
        <v>132</v>
      </c>
      <c r="H172" s="5"/>
      <c r="I172" s="5" t="s">
        <v>132</v>
      </c>
      <c r="J172" s="5"/>
      <c r="K172" s="5" t="s">
        <v>132</v>
      </c>
      <c r="L172" s="23"/>
      <c r="AF172" t="s">
        <v>134</v>
      </c>
      <c r="BJ172">
        <f t="shared" si="4"/>
        <v>0</v>
      </c>
      <c r="BK172">
        <f t="shared" si="5"/>
        <v>0</v>
      </c>
    </row>
    <row r="173" spans="1:63" x14ac:dyDescent="0.25">
      <c r="A173" s="6" t="s">
        <v>640</v>
      </c>
      <c r="B173" s="6" t="s">
        <v>641</v>
      </c>
      <c r="C173" s="8" t="s">
        <v>642</v>
      </c>
      <c r="D173" s="8" t="s">
        <v>40</v>
      </c>
      <c r="E173" s="8" t="s">
        <v>9</v>
      </c>
      <c r="F173" s="8"/>
      <c r="G173" s="8" t="s">
        <v>132</v>
      </c>
      <c r="H173" s="8"/>
      <c r="I173" s="5" t="s">
        <v>132</v>
      </c>
      <c r="J173" s="8"/>
      <c r="K173" s="5" t="s">
        <v>132</v>
      </c>
      <c r="L173" s="23"/>
      <c r="AF173" t="s">
        <v>134</v>
      </c>
      <c r="BJ173">
        <f t="shared" si="4"/>
        <v>0</v>
      </c>
      <c r="BK173">
        <f t="shared" si="5"/>
        <v>0</v>
      </c>
    </row>
    <row r="174" spans="1:63" x14ac:dyDescent="0.25">
      <c r="A174" s="4" t="s">
        <v>643</v>
      </c>
      <c r="B174" s="4" t="s">
        <v>644</v>
      </c>
      <c r="C174" s="5" t="s">
        <v>645</v>
      </c>
      <c r="D174" s="5" t="s">
        <v>156</v>
      </c>
      <c r="E174" s="5" t="s">
        <v>27</v>
      </c>
      <c r="F174" s="5"/>
      <c r="G174" s="5" t="s">
        <v>132</v>
      </c>
      <c r="H174" s="5"/>
      <c r="I174" s="5" t="s">
        <v>132</v>
      </c>
      <c r="J174" s="5"/>
      <c r="K174" s="5" t="s">
        <v>132</v>
      </c>
      <c r="L174" s="23"/>
      <c r="AF174" t="s">
        <v>134</v>
      </c>
      <c r="BJ174">
        <f t="shared" si="4"/>
        <v>0</v>
      </c>
      <c r="BK174">
        <f t="shared" si="5"/>
        <v>0</v>
      </c>
    </row>
    <row r="175" spans="1:63" x14ac:dyDescent="0.25">
      <c r="A175" s="6" t="s">
        <v>646</v>
      </c>
      <c r="B175" s="6" t="s">
        <v>647</v>
      </c>
      <c r="C175" s="8" t="s">
        <v>648</v>
      </c>
      <c r="D175" s="8" t="s">
        <v>40</v>
      </c>
      <c r="E175" s="8" t="s">
        <v>9</v>
      </c>
      <c r="F175" s="8"/>
      <c r="G175" s="8" t="s">
        <v>132</v>
      </c>
      <c r="H175" s="8"/>
      <c r="I175" s="5" t="s">
        <v>132</v>
      </c>
      <c r="J175" s="8"/>
      <c r="K175" s="5" t="s">
        <v>132</v>
      </c>
      <c r="L175" s="23"/>
      <c r="AF175" t="s">
        <v>649</v>
      </c>
      <c r="BJ175">
        <f t="shared" si="4"/>
        <v>0</v>
      </c>
      <c r="BK175">
        <f t="shared" si="5"/>
        <v>0</v>
      </c>
    </row>
    <row r="176" spans="1:63" x14ac:dyDescent="0.25">
      <c r="A176" s="4" t="s">
        <v>650</v>
      </c>
      <c r="B176" s="4" t="s">
        <v>651</v>
      </c>
      <c r="C176" s="5" t="s">
        <v>652</v>
      </c>
      <c r="D176" s="5" t="s">
        <v>131</v>
      </c>
      <c r="E176" s="5" t="s">
        <v>25</v>
      </c>
      <c r="F176" s="5"/>
      <c r="G176" s="5" t="s">
        <v>132</v>
      </c>
      <c r="H176" s="5"/>
      <c r="I176" s="5" t="s">
        <v>132</v>
      </c>
      <c r="J176" s="5"/>
      <c r="K176" s="5" t="s">
        <v>132</v>
      </c>
      <c r="L176" s="23"/>
      <c r="AF176" t="s">
        <v>134</v>
      </c>
      <c r="BJ176">
        <f t="shared" si="4"/>
        <v>0</v>
      </c>
      <c r="BK176">
        <f t="shared" si="5"/>
        <v>0</v>
      </c>
    </row>
    <row r="177" spans="1:63" x14ac:dyDescent="0.25">
      <c r="A177" s="6" t="s">
        <v>653</v>
      </c>
      <c r="B177" s="6" t="s">
        <v>654</v>
      </c>
      <c r="C177" s="8" t="s">
        <v>655</v>
      </c>
      <c r="D177" s="8" t="s">
        <v>40</v>
      </c>
      <c r="E177" s="8" t="s">
        <v>11</v>
      </c>
      <c r="F177" s="8"/>
      <c r="G177" s="8" t="s">
        <v>132</v>
      </c>
      <c r="H177" s="8"/>
      <c r="I177" s="5" t="s">
        <v>132</v>
      </c>
      <c r="J177" s="8"/>
      <c r="K177" s="5" t="s">
        <v>132</v>
      </c>
      <c r="L177" s="23"/>
      <c r="AF177" t="s">
        <v>134</v>
      </c>
      <c r="BJ177">
        <f t="shared" si="4"/>
        <v>0</v>
      </c>
      <c r="BK177">
        <f t="shared" si="5"/>
        <v>0</v>
      </c>
    </row>
    <row r="178" spans="1:63" x14ac:dyDescent="0.25">
      <c r="A178" s="4" t="s">
        <v>656</v>
      </c>
      <c r="B178" s="4" t="s">
        <v>657</v>
      </c>
      <c r="C178" s="5" t="s">
        <v>658</v>
      </c>
      <c r="D178" s="5" t="s">
        <v>131</v>
      </c>
      <c r="E178" s="5" t="s">
        <v>25</v>
      </c>
      <c r="F178" s="5"/>
      <c r="G178" s="5" t="s">
        <v>132</v>
      </c>
      <c r="H178" s="5"/>
      <c r="I178" s="5" t="s">
        <v>132</v>
      </c>
      <c r="J178" s="5"/>
      <c r="K178" s="5" t="s">
        <v>132</v>
      </c>
      <c r="L178" s="23"/>
      <c r="AF178" t="s">
        <v>134</v>
      </c>
      <c r="BJ178">
        <f t="shared" si="4"/>
        <v>0</v>
      </c>
      <c r="BK178">
        <f t="shared" si="5"/>
        <v>0</v>
      </c>
    </row>
    <row r="179" spans="1:63" x14ac:dyDescent="0.25">
      <c r="A179" s="6" t="s">
        <v>659</v>
      </c>
      <c r="B179" s="6" t="s">
        <v>660</v>
      </c>
      <c r="C179" s="8" t="s">
        <v>661</v>
      </c>
      <c r="D179" s="8" t="s">
        <v>131</v>
      </c>
      <c r="E179" s="8" t="s">
        <v>21</v>
      </c>
      <c r="F179" s="8"/>
      <c r="G179" s="8" t="s">
        <v>132</v>
      </c>
      <c r="H179" s="8"/>
      <c r="I179" s="5" t="s">
        <v>132</v>
      </c>
      <c r="J179" s="8"/>
      <c r="K179" s="5" t="s">
        <v>132</v>
      </c>
      <c r="L179" s="23"/>
      <c r="AF179" t="s">
        <v>134</v>
      </c>
      <c r="BJ179">
        <f t="shared" si="4"/>
        <v>0</v>
      </c>
      <c r="BK179">
        <f t="shared" si="5"/>
        <v>0</v>
      </c>
    </row>
    <row r="180" spans="1:63" x14ac:dyDescent="0.25">
      <c r="A180" s="4" t="s">
        <v>662</v>
      </c>
      <c r="B180" s="4" t="s">
        <v>663</v>
      </c>
      <c r="C180" s="5" t="s">
        <v>661</v>
      </c>
      <c r="D180" s="5" t="s">
        <v>131</v>
      </c>
      <c r="E180" s="5" t="s">
        <v>21</v>
      </c>
      <c r="F180" s="5"/>
      <c r="G180" s="5" t="s">
        <v>132</v>
      </c>
      <c r="H180" s="5"/>
      <c r="I180" s="5" t="s">
        <v>132</v>
      </c>
      <c r="J180" s="5"/>
      <c r="K180" s="5" t="s">
        <v>132</v>
      </c>
      <c r="L180" s="23"/>
      <c r="AF180" t="s">
        <v>134</v>
      </c>
      <c r="BJ180">
        <f t="shared" si="4"/>
        <v>0</v>
      </c>
      <c r="BK180">
        <f t="shared" si="5"/>
        <v>0</v>
      </c>
    </row>
    <row r="181" spans="1:63" x14ac:dyDescent="0.25">
      <c r="A181" s="6" t="s">
        <v>664</v>
      </c>
      <c r="B181" s="6" t="s">
        <v>665</v>
      </c>
      <c r="C181" s="8" t="s">
        <v>666</v>
      </c>
      <c r="D181" s="8" t="s">
        <v>40</v>
      </c>
      <c r="E181" s="8" t="s">
        <v>7</v>
      </c>
      <c r="F181" s="8"/>
      <c r="G181" s="8" t="s">
        <v>132</v>
      </c>
      <c r="H181" s="8"/>
      <c r="I181" s="5" t="s">
        <v>132</v>
      </c>
      <c r="J181" s="8"/>
      <c r="K181" s="5" t="s">
        <v>132</v>
      </c>
      <c r="L181" s="23"/>
      <c r="AF181" t="s">
        <v>134</v>
      </c>
      <c r="BJ181">
        <f t="shared" si="4"/>
        <v>0</v>
      </c>
      <c r="BK181">
        <f t="shared" si="5"/>
        <v>0</v>
      </c>
    </row>
    <row r="182" spans="1:63" x14ac:dyDescent="0.25">
      <c r="A182" s="4" t="s">
        <v>667</v>
      </c>
      <c r="B182" s="4" t="s">
        <v>668</v>
      </c>
      <c r="C182" s="5" t="s">
        <v>669</v>
      </c>
      <c r="D182" s="5" t="s">
        <v>131</v>
      </c>
      <c r="E182" s="5" t="s">
        <v>19</v>
      </c>
      <c r="F182" s="5"/>
      <c r="G182" s="5" t="s">
        <v>132</v>
      </c>
      <c r="H182" s="5"/>
      <c r="I182" s="5" t="s">
        <v>132</v>
      </c>
      <c r="J182" s="5"/>
      <c r="K182" s="5" t="s">
        <v>132</v>
      </c>
      <c r="L182" s="23"/>
      <c r="AF182" t="s">
        <v>134</v>
      </c>
      <c r="BJ182">
        <f t="shared" si="4"/>
        <v>0</v>
      </c>
      <c r="BK182">
        <f t="shared" si="5"/>
        <v>0</v>
      </c>
    </row>
    <row r="183" spans="1:63" x14ac:dyDescent="0.25">
      <c r="A183" s="6" t="s">
        <v>670</v>
      </c>
      <c r="B183" s="6" t="s">
        <v>671</v>
      </c>
      <c r="C183" s="8" t="s">
        <v>672</v>
      </c>
      <c r="D183" s="8" t="s">
        <v>40</v>
      </c>
      <c r="E183" s="8" t="s">
        <v>13</v>
      </c>
      <c r="F183" s="8"/>
      <c r="G183" s="8" t="s">
        <v>132</v>
      </c>
      <c r="H183" s="8"/>
      <c r="I183" s="5" t="s">
        <v>132</v>
      </c>
      <c r="J183" s="8"/>
      <c r="K183" s="5" t="s">
        <v>132</v>
      </c>
      <c r="L183" s="23"/>
      <c r="AF183" t="s">
        <v>134</v>
      </c>
      <c r="BJ183">
        <f t="shared" si="4"/>
        <v>0</v>
      </c>
      <c r="BK183">
        <f t="shared" si="5"/>
        <v>0</v>
      </c>
    </row>
    <row r="184" spans="1:63" x14ac:dyDescent="0.25">
      <c r="A184" s="4" t="s">
        <v>673</v>
      </c>
      <c r="B184" s="4" t="s">
        <v>674</v>
      </c>
      <c r="C184" s="5" t="s">
        <v>675</v>
      </c>
      <c r="D184" s="5" t="s">
        <v>40</v>
      </c>
      <c r="E184" s="5" t="s">
        <v>7</v>
      </c>
      <c r="F184" s="5"/>
      <c r="G184" s="5" t="s">
        <v>132</v>
      </c>
      <c r="H184" s="5"/>
      <c r="I184" s="5" t="s">
        <v>132</v>
      </c>
      <c r="J184" s="5"/>
      <c r="K184" s="5" t="s">
        <v>132</v>
      </c>
      <c r="L184" s="23"/>
      <c r="AF184" t="s">
        <v>134</v>
      </c>
      <c r="BJ184">
        <f t="shared" si="4"/>
        <v>0</v>
      </c>
      <c r="BK184">
        <f t="shared" si="5"/>
        <v>0</v>
      </c>
    </row>
    <row r="185" spans="1:63" x14ac:dyDescent="0.25">
      <c r="A185" s="6" t="s">
        <v>676</v>
      </c>
      <c r="B185" s="6" t="s">
        <v>677</v>
      </c>
      <c r="C185" s="8" t="s">
        <v>678</v>
      </c>
      <c r="D185" s="8" t="s">
        <v>131</v>
      </c>
      <c r="E185" s="8" t="s">
        <v>19</v>
      </c>
      <c r="F185" s="8"/>
      <c r="G185" s="8" t="s">
        <v>132</v>
      </c>
      <c r="H185" s="8"/>
      <c r="I185" s="5" t="s">
        <v>132</v>
      </c>
      <c r="J185" s="8"/>
      <c r="K185" s="5" t="s">
        <v>132</v>
      </c>
      <c r="L185" s="23"/>
      <c r="AF185" t="s">
        <v>134</v>
      </c>
      <c r="BJ185">
        <f t="shared" si="4"/>
        <v>0</v>
      </c>
      <c r="BK185">
        <f t="shared" si="5"/>
        <v>0</v>
      </c>
    </row>
    <row r="186" spans="1:63" x14ac:dyDescent="0.25">
      <c r="A186" s="4" t="s">
        <v>679</v>
      </c>
      <c r="B186" s="4" t="s">
        <v>680</v>
      </c>
      <c r="C186" s="5" t="s">
        <v>681</v>
      </c>
      <c r="D186" s="5" t="s">
        <v>131</v>
      </c>
      <c r="E186" s="5" t="s">
        <v>21</v>
      </c>
      <c r="F186" s="5"/>
      <c r="G186" s="5" t="s">
        <v>132</v>
      </c>
      <c r="H186" s="5"/>
      <c r="I186" s="5" t="s">
        <v>132</v>
      </c>
      <c r="J186" s="5"/>
      <c r="K186" s="5" t="s">
        <v>132</v>
      </c>
      <c r="L186" s="23"/>
      <c r="AF186" t="s">
        <v>134</v>
      </c>
      <c r="BJ186">
        <f t="shared" si="4"/>
        <v>0</v>
      </c>
      <c r="BK186">
        <f t="shared" si="5"/>
        <v>0</v>
      </c>
    </row>
    <row r="187" spans="1:63" x14ac:dyDescent="0.25">
      <c r="A187" s="6" t="s">
        <v>682</v>
      </c>
      <c r="B187" s="6" t="s">
        <v>683</v>
      </c>
      <c r="C187" s="8" t="s">
        <v>684</v>
      </c>
      <c r="D187" s="8" t="s">
        <v>40</v>
      </c>
      <c r="E187" s="8" t="s">
        <v>9</v>
      </c>
      <c r="F187" s="8"/>
      <c r="G187" s="8" t="s">
        <v>132</v>
      </c>
      <c r="H187" s="8"/>
      <c r="I187" s="5" t="s">
        <v>132</v>
      </c>
      <c r="J187" s="8"/>
      <c r="K187" s="5" t="s">
        <v>132</v>
      </c>
      <c r="L187" s="23"/>
      <c r="AF187" t="s">
        <v>134</v>
      </c>
      <c r="BJ187">
        <f t="shared" si="4"/>
        <v>0</v>
      </c>
      <c r="BK187">
        <f t="shared" si="5"/>
        <v>0</v>
      </c>
    </row>
    <row r="188" spans="1:63" x14ac:dyDescent="0.25">
      <c r="A188" s="4" t="s">
        <v>685</v>
      </c>
      <c r="B188" s="4" t="s">
        <v>686</v>
      </c>
      <c r="C188" s="5" t="s">
        <v>687</v>
      </c>
      <c r="D188" s="5" t="s">
        <v>131</v>
      </c>
      <c r="E188" s="5" t="s">
        <v>21</v>
      </c>
      <c r="F188" s="5"/>
      <c r="G188" s="5" t="s">
        <v>132</v>
      </c>
      <c r="H188" s="5"/>
      <c r="I188" s="5" t="s">
        <v>132</v>
      </c>
      <c r="J188" s="5"/>
      <c r="K188" s="5" t="s">
        <v>132</v>
      </c>
      <c r="L188" s="23"/>
      <c r="AF188" t="s">
        <v>134</v>
      </c>
      <c r="BJ188">
        <f t="shared" si="4"/>
        <v>0</v>
      </c>
      <c r="BK188">
        <f t="shared" si="5"/>
        <v>0</v>
      </c>
    </row>
    <row r="189" spans="1:63" x14ac:dyDescent="0.25">
      <c r="A189" s="6" t="s">
        <v>688</v>
      </c>
      <c r="B189" s="6" t="s">
        <v>689</v>
      </c>
      <c r="C189" s="8" t="s">
        <v>690</v>
      </c>
      <c r="D189" s="8" t="s">
        <v>131</v>
      </c>
      <c r="E189" s="8" t="s">
        <v>25</v>
      </c>
      <c r="F189" s="8"/>
      <c r="G189" s="8" t="s">
        <v>132</v>
      </c>
      <c r="H189" s="8"/>
      <c r="I189" s="5" t="s">
        <v>132</v>
      </c>
      <c r="J189" s="8"/>
      <c r="K189" s="5" t="s">
        <v>132</v>
      </c>
      <c r="L189" s="23"/>
      <c r="AF189" t="s">
        <v>134</v>
      </c>
      <c r="BJ189">
        <f t="shared" si="4"/>
        <v>0</v>
      </c>
      <c r="BK189">
        <f t="shared" si="5"/>
        <v>0</v>
      </c>
    </row>
    <row r="190" spans="1:63" x14ac:dyDescent="0.25">
      <c r="A190" s="4" t="s">
        <v>691</v>
      </c>
      <c r="B190" s="4" t="s">
        <v>692</v>
      </c>
      <c r="C190" s="5" t="s">
        <v>693</v>
      </c>
      <c r="D190" s="5" t="s">
        <v>40</v>
      </c>
      <c r="E190" s="5" t="s">
        <v>15</v>
      </c>
      <c r="F190" s="5"/>
      <c r="G190" s="5" t="s">
        <v>132</v>
      </c>
      <c r="H190" s="5"/>
      <c r="I190" s="5" t="s">
        <v>132</v>
      </c>
      <c r="J190" s="5"/>
      <c r="K190" s="5" t="s">
        <v>132</v>
      </c>
      <c r="L190" s="23"/>
      <c r="AF190" t="s">
        <v>134</v>
      </c>
      <c r="BJ190">
        <f t="shared" si="4"/>
        <v>0</v>
      </c>
      <c r="BK190">
        <f t="shared" si="5"/>
        <v>0</v>
      </c>
    </row>
    <row r="191" spans="1:63" x14ac:dyDescent="0.25">
      <c r="A191" s="6" t="s">
        <v>694</v>
      </c>
      <c r="B191" s="6" t="s">
        <v>695</v>
      </c>
      <c r="C191" s="8" t="s">
        <v>696</v>
      </c>
      <c r="D191" s="8" t="s">
        <v>40</v>
      </c>
      <c r="E191" s="8" t="s">
        <v>29</v>
      </c>
      <c r="F191" s="8"/>
      <c r="G191" s="8" t="s">
        <v>132</v>
      </c>
      <c r="H191" s="8"/>
      <c r="I191" s="5" t="s">
        <v>132</v>
      </c>
      <c r="J191" s="8"/>
      <c r="K191" s="5" t="s">
        <v>132</v>
      </c>
      <c r="L191" s="23"/>
      <c r="AF191" t="s">
        <v>134</v>
      </c>
      <c r="BJ191">
        <f t="shared" si="4"/>
        <v>0</v>
      </c>
      <c r="BK191">
        <f t="shared" si="5"/>
        <v>0</v>
      </c>
    </row>
    <row r="192" spans="1:63" x14ac:dyDescent="0.25">
      <c r="A192" s="4" t="s">
        <v>697</v>
      </c>
      <c r="B192" s="4" t="s">
        <v>698</v>
      </c>
      <c r="C192" s="5" t="s">
        <v>699</v>
      </c>
      <c r="D192" s="5" t="s">
        <v>131</v>
      </c>
      <c r="E192" s="5" t="s">
        <v>7</v>
      </c>
      <c r="F192" s="5"/>
      <c r="G192" s="5" t="s">
        <v>132</v>
      </c>
      <c r="H192" s="5"/>
      <c r="I192" s="5" t="s">
        <v>132</v>
      </c>
      <c r="J192" s="5"/>
      <c r="K192" s="5" t="s">
        <v>132</v>
      </c>
      <c r="L192" s="23"/>
      <c r="AF192" t="s">
        <v>134</v>
      </c>
      <c r="BJ192">
        <f t="shared" si="4"/>
        <v>0</v>
      </c>
      <c r="BK192">
        <f t="shared" si="5"/>
        <v>0</v>
      </c>
    </row>
    <row r="193" spans="1:63" x14ac:dyDescent="0.25">
      <c r="A193" s="6" t="s">
        <v>700</v>
      </c>
      <c r="B193" s="6" t="s">
        <v>701</v>
      </c>
      <c r="C193" s="8" t="s">
        <v>702</v>
      </c>
      <c r="D193" s="8" t="s">
        <v>40</v>
      </c>
      <c r="E193" s="8" t="s">
        <v>9</v>
      </c>
      <c r="F193" s="8"/>
      <c r="G193" s="8" t="s">
        <v>132</v>
      </c>
      <c r="H193" s="8"/>
      <c r="I193" s="5" t="s">
        <v>132</v>
      </c>
      <c r="J193" s="8"/>
      <c r="K193" s="5" t="s">
        <v>132</v>
      </c>
      <c r="L193" s="23"/>
      <c r="AF193" t="s">
        <v>134</v>
      </c>
      <c r="BJ193">
        <f t="shared" si="4"/>
        <v>0</v>
      </c>
      <c r="BK193">
        <f t="shared" si="5"/>
        <v>0</v>
      </c>
    </row>
    <row r="194" spans="1:63" x14ac:dyDescent="0.25">
      <c r="A194" s="4" t="s">
        <v>703</v>
      </c>
      <c r="B194" s="4" t="s">
        <v>704</v>
      </c>
      <c r="C194" s="5" t="s">
        <v>705</v>
      </c>
      <c r="D194" s="5" t="s">
        <v>40</v>
      </c>
      <c r="E194" s="5" t="s">
        <v>31</v>
      </c>
      <c r="F194" s="5"/>
      <c r="G194" s="5" t="s">
        <v>132</v>
      </c>
      <c r="H194" s="5"/>
      <c r="I194" s="5" t="s">
        <v>132</v>
      </c>
      <c r="J194" s="5"/>
      <c r="K194" s="5" t="s">
        <v>132</v>
      </c>
      <c r="L194" s="23"/>
      <c r="AF194" t="s">
        <v>134</v>
      </c>
      <c r="BJ194">
        <f t="shared" si="4"/>
        <v>0</v>
      </c>
      <c r="BK194">
        <f t="shared" si="5"/>
        <v>0</v>
      </c>
    </row>
    <row r="195" spans="1:63" x14ac:dyDescent="0.25">
      <c r="A195" s="6" t="s">
        <v>706</v>
      </c>
      <c r="B195" s="6" t="s">
        <v>707</v>
      </c>
      <c r="C195" s="8" t="s">
        <v>708</v>
      </c>
      <c r="D195" s="8" t="s">
        <v>131</v>
      </c>
      <c r="E195" s="8" t="s">
        <v>21</v>
      </c>
      <c r="F195" s="8"/>
      <c r="G195" s="8" t="s">
        <v>132</v>
      </c>
      <c r="H195" s="8"/>
      <c r="I195" s="5" t="s">
        <v>132</v>
      </c>
      <c r="J195" s="8"/>
      <c r="K195" s="5" t="s">
        <v>132</v>
      </c>
      <c r="L195" s="23"/>
      <c r="AF195" t="s">
        <v>134</v>
      </c>
      <c r="BJ195">
        <f t="shared" si="4"/>
        <v>0</v>
      </c>
      <c r="BK195">
        <f t="shared" si="5"/>
        <v>0</v>
      </c>
    </row>
    <row r="196" spans="1:63" x14ac:dyDescent="0.25">
      <c r="A196" s="4" t="s">
        <v>709</v>
      </c>
      <c r="B196" s="4" t="s">
        <v>710</v>
      </c>
      <c r="C196" s="5" t="s">
        <v>711</v>
      </c>
      <c r="D196" s="5" t="s">
        <v>131</v>
      </c>
      <c r="E196" s="5" t="s">
        <v>21</v>
      </c>
      <c r="F196" s="5"/>
      <c r="G196" s="5" t="s">
        <v>132</v>
      </c>
      <c r="H196" s="5"/>
      <c r="I196" s="5" t="s">
        <v>132</v>
      </c>
      <c r="J196" s="5"/>
      <c r="K196" s="5" t="s">
        <v>132</v>
      </c>
      <c r="L196" s="23"/>
      <c r="AF196" t="s">
        <v>134</v>
      </c>
      <c r="BJ196">
        <f t="shared" si="4"/>
        <v>0</v>
      </c>
      <c r="BK196">
        <f t="shared" si="5"/>
        <v>0</v>
      </c>
    </row>
    <row r="197" spans="1:63" x14ac:dyDescent="0.25">
      <c r="A197" s="6" t="s">
        <v>712</v>
      </c>
      <c r="B197" s="6" t="s">
        <v>713</v>
      </c>
      <c r="C197" s="8" t="s">
        <v>714</v>
      </c>
      <c r="D197" s="8" t="s">
        <v>40</v>
      </c>
      <c r="E197" s="8" t="s">
        <v>25</v>
      </c>
      <c r="F197" s="8"/>
      <c r="G197" s="8" t="s">
        <v>132</v>
      </c>
      <c r="H197" s="8"/>
      <c r="I197" s="5" t="s">
        <v>132</v>
      </c>
      <c r="J197" s="8"/>
      <c r="K197" s="5" t="s">
        <v>132</v>
      </c>
      <c r="L197" s="23"/>
      <c r="AF197" t="s">
        <v>134</v>
      </c>
      <c r="BJ197">
        <f t="shared" ref="BJ197:BJ260" si="6">COUNTIF(AH197:AW197,"Yes")</f>
        <v>0</v>
      </c>
      <c r="BK197">
        <f t="shared" ref="BK197:BK260" si="7">COUNTIF(AY197:BG197, "Yes")</f>
        <v>0</v>
      </c>
    </row>
    <row r="198" spans="1:63" x14ac:dyDescent="0.25">
      <c r="A198" s="4" t="s">
        <v>715</v>
      </c>
      <c r="B198" s="4" t="s">
        <v>716</v>
      </c>
      <c r="C198" s="5" t="s">
        <v>717</v>
      </c>
      <c r="D198" s="5" t="s">
        <v>40</v>
      </c>
      <c r="E198" s="5" t="s">
        <v>25</v>
      </c>
      <c r="F198" s="5"/>
      <c r="G198" s="5" t="s">
        <v>132</v>
      </c>
      <c r="H198" s="5"/>
      <c r="I198" s="5" t="s">
        <v>132</v>
      </c>
      <c r="J198" s="5"/>
      <c r="K198" s="5" t="s">
        <v>132</v>
      </c>
      <c r="L198" s="23"/>
      <c r="AF198" t="s">
        <v>134</v>
      </c>
      <c r="BJ198">
        <f t="shared" si="6"/>
        <v>0</v>
      </c>
      <c r="BK198">
        <f t="shared" si="7"/>
        <v>0</v>
      </c>
    </row>
    <row r="199" spans="1:63" x14ac:dyDescent="0.25">
      <c r="A199" s="6" t="s">
        <v>718</v>
      </c>
      <c r="B199" s="6" t="s">
        <v>719</v>
      </c>
      <c r="C199" s="8" t="s">
        <v>720</v>
      </c>
      <c r="D199" s="8" t="s">
        <v>40</v>
      </c>
      <c r="E199" s="8" t="s">
        <v>7</v>
      </c>
      <c r="F199" s="8"/>
      <c r="G199" s="8" t="s">
        <v>132</v>
      </c>
      <c r="H199" s="8"/>
      <c r="I199" s="5" t="s">
        <v>132</v>
      </c>
      <c r="J199" s="8"/>
      <c r="K199" s="5" t="s">
        <v>132</v>
      </c>
      <c r="L199" s="23"/>
      <c r="AF199" t="s">
        <v>134</v>
      </c>
      <c r="BJ199">
        <f t="shared" si="6"/>
        <v>0</v>
      </c>
      <c r="BK199">
        <f t="shared" si="7"/>
        <v>0</v>
      </c>
    </row>
    <row r="200" spans="1:63" x14ac:dyDescent="0.25">
      <c r="A200" s="4" t="s">
        <v>721</v>
      </c>
      <c r="B200" s="4" t="s">
        <v>722</v>
      </c>
      <c r="C200" s="5" t="s">
        <v>723</v>
      </c>
      <c r="D200" s="5" t="s">
        <v>131</v>
      </c>
      <c r="E200" s="5" t="s">
        <v>25</v>
      </c>
      <c r="F200" s="5"/>
      <c r="G200" s="5" t="s">
        <v>132</v>
      </c>
      <c r="H200" s="5"/>
      <c r="I200" s="5" t="s">
        <v>132</v>
      </c>
      <c r="J200" s="5"/>
      <c r="K200" s="5" t="s">
        <v>132</v>
      </c>
      <c r="L200" s="23"/>
      <c r="AF200" t="s">
        <v>134</v>
      </c>
      <c r="BJ200">
        <f t="shared" si="6"/>
        <v>0</v>
      </c>
      <c r="BK200">
        <f t="shared" si="7"/>
        <v>0</v>
      </c>
    </row>
    <row r="201" spans="1:63" x14ac:dyDescent="0.25">
      <c r="A201" s="6" t="s">
        <v>724</v>
      </c>
      <c r="B201" s="6" t="s">
        <v>725</v>
      </c>
      <c r="C201" s="8" t="s">
        <v>726</v>
      </c>
      <c r="D201" s="8" t="s">
        <v>40</v>
      </c>
      <c r="E201" s="8" t="s">
        <v>25</v>
      </c>
      <c r="F201" s="8"/>
      <c r="G201" s="8" t="s">
        <v>132</v>
      </c>
      <c r="H201" s="8"/>
      <c r="I201" s="5" t="s">
        <v>132</v>
      </c>
      <c r="J201" s="8"/>
      <c r="K201" s="5" t="s">
        <v>132</v>
      </c>
      <c r="L201" s="23"/>
      <c r="AF201" t="s">
        <v>134</v>
      </c>
      <c r="BJ201">
        <f t="shared" si="6"/>
        <v>0</v>
      </c>
      <c r="BK201">
        <f t="shared" si="7"/>
        <v>0</v>
      </c>
    </row>
    <row r="202" spans="1:63" x14ac:dyDescent="0.25">
      <c r="A202" s="4" t="s">
        <v>727</v>
      </c>
      <c r="B202" s="4" t="s">
        <v>728</v>
      </c>
      <c r="C202" s="5" t="s">
        <v>729</v>
      </c>
      <c r="D202" s="5" t="s">
        <v>131</v>
      </c>
      <c r="E202" s="5" t="s">
        <v>25</v>
      </c>
      <c r="F202" s="5"/>
      <c r="G202" s="5" t="s">
        <v>132</v>
      </c>
      <c r="H202" s="5"/>
      <c r="I202" s="5" t="s">
        <v>132</v>
      </c>
      <c r="J202" s="5"/>
      <c r="K202" s="5" t="s">
        <v>132</v>
      </c>
      <c r="L202" s="23"/>
      <c r="AF202" t="s">
        <v>134</v>
      </c>
      <c r="BJ202">
        <f t="shared" si="6"/>
        <v>0</v>
      </c>
      <c r="BK202">
        <f t="shared" si="7"/>
        <v>0</v>
      </c>
    </row>
    <row r="203" spans="1:63" x14ac:dyDescent="0.25">
      <c r="A203" s="6" t="s">
        <v>730</v>
      </c>
      <c r="B203" s="6" t="s">
        <v>731</v>
      </c>
      <c r="C203" s="8" t="s">
        <v>732</v>
      </c>
      <c r="D203" s="8" t="s">
        <v>131</v>
      </c>
      <c r="E203" s="8" t="s">
        <v>25</v>
      </c>
      <c r="F203" s="8"/>
      <c r="G203" s="8" t="s">
        <v>132</v>
      </c>
      <c r="H203" s="8"/>
      <c r="I203" s="5" t="s">
        <v>132</v>
      </c>
      <c r="J203" s="8"/>
      <c r="K203" s="5" t="s">
        <v>132</v>
      </c>
      <c r="L203" s="23"/>
      <c r="AF203" t="s">
        <v>134</v>
      </c>
      <c r="BJ203">
        <f t="shared" si="6"/>
        <v>0</v>
      </c>
      <c r="BK203">
        <f t="shared" si="7"/>
        <v>0</v>
      </c>
    </row>
    <row r="204" spans="1:63" x14ac:dyDescent="0.25">
      <c r="A204" s="4" t="s">
        <v>733</v>
      </c>
      <c r="B204" s="4" t="s">
        <v>734</v>
      </c>
      <c r="C204" s="5" t="s">
        <v>735</v>
      </c>
      <c r="D204" s="5" t="s">
        <v>40</v>
      </c>
      <c r="E204" s="5" t="s">
        <v>29</v>
      </c>
      <c r="F204" s="5"/>
      <c r="G204" s="5" t="s">
        <v>132</v>
      </c>
      <c r="H204" s="5"/>
      <c r="I204" s="5" t="s">
        <v>132</v>
      </c>
      <c r="J204" s="5"/>
      <c r="K204" s="5" t="s">
        <v>132</v>
      </c>
      <c r="L204" s="23"/>
      <c r="AF204" t="s">
        <v>134</v>
      </c>
      <c r="BJ204">
        <f t="shared" si="6"/>
        <v>0</v>
      </c>
      <c r="BK204">
        <f t="shared" si="7"/>
        <v>0</v>
      </c>
    </row>
    <row r="205" spans="1:63" x14ac:dyDescent="0.25">
      <c r="A205" s="6" t="s">
        <v>736</v>
      </c>
      <c r="B205" s="6" t="s">
        <v>737</v>
      </c>
      <c r="C205" s="8" t="s">
        <v>738</v>
      </c>
      <c r="D205" s="8" t="s">
        <v>131</v>
      </c>
      <c r="E205" s="8" t="s">
        <v>31</v>
      </c>
      <c r="F205" s="8"/>
      <c r="G205" s="8" t="s">
        <v>132</v>
      </c>
      <c r="H205" s="8"/>
      <c r="I205" s="5" t="s">
        <v>132</v>
      </c>
      <c r="J205" s="8"/>
      <c r="K205" s="5" t="s">
        <v>132</v>
      </c>
      <c r="L205" s="23"/>
      <c r="AF205" t="s">
        <v>134</v>
      </c>
      <c r="BJ205">
        <f t="shared" si="6"/>
        <v>0</v>
      </c>
      <c r="BK205">
        <f t="shared" si="7"/>
        <v>0</v>
      </c>
    </row>
    <row r="206" spans="1:63" x14ac:dyDescent="0.25">
      <c r="A206" s="4" t="s">
        <v>739</v>
      </c>
      <c r="B206" s="4" t="s">
        <v>740</v>
      </c>
      <c r="C206" s="5" t="s">
        <v>741</v>
      </c>
      <c r="D206" s="5" t="s">
        <v>131</v>
      </c>
      <c r="E206" s="5" t="s">
        <v>25</v>
      </c>
      <c r="F206" s="5"/>
      <c r="G206" s="5" t="s">
        <v>132</v>
      </c>
      <c r="H206" s="5"/>
      <c r="I206" s="5" t="s">
        <v>132</v>
      </c>
      <c r="J206" s="5"/>
      <c r="K206" s="5" t="s">
        <v>132</v>
      </c>
      <c r="L206" s="23"/>
      <c r="AF206" t="s">
        <v>134</v>
      </c>
      <c r="BJ206">
        <f t="shared" si="6"/>
        <v>0</v>
      </c>
      <c r="BK206">
        <f t="shared" si="7"/>
        <v>0</v>
      </c>
    </row>
    <row r="207" spans="1:63" x14ac:dyDescent="0.25">
      <c r="A207" s="6" t="s">
        <v>742</v>
      </c>
      <c r="B207" s="6" t="s">
        <v>743</v>
      </c>
      <c r="C207" s="8" t="s">
        <v>744</v>
      </c>
      <c r="D207" s="8" t="s">
        <v>131</v>
      </c>
      <c r="E207" s="8" t="s">
        <v>25</v>
      </c>
      <c r="F207" s="8"/>
      <c r="G207" s="8" t="s">
        <v>132</v>
      </c>
      <c r="H207" s="8"/>
      <c r="I207" s="5" t="s">
        <v>132</v>
      </c>
      <c r="J207" s="8"/>
      <c r="K207" s="5" t="s">
        <v>132</v>
      </c>
      <c r="L207" s="23"/>
      <c r="AF207" t="s">
        <v>134</v>
      </c>
      <c r="BJ207">
        <f t="shared" si="6"/>
        <v>0</v>
      </c>
      <c r="BK207">
        <f t="shared" si="7"/>
        <v>0</v>
      </c>
    </row>
    <row r="208" spans="1:63" x14ac:dyDescent="0.25">
      <c r="A208" s="4" t="s">
        <v>745</v>
      </c>
      <c r="B208" s="4" t="s">
        <v>746</v>
      </c>
      <c r="C208" s="5" t="s">
        <v>747</v>
      </c>
      <c r="D208" s="5" t="s">
        <v>131</v>
      </c>
      <c r="E208" s="5" t="s">
        <v>15</v>
      </c>
      <c r="F208" s="5"/>
      <c r="G208" s="5" t="s">
        <v>132</v>
      </c>
      <c r="H208" s="5"/>
      <c r="I208" s="5" t="s">
        <v>132</v>
      </c>
      <c r="J208" s="5"/>
      <c r="K208" s="5" t="s">
        <v>132</v>
      </c>
      <c r="L208" s="23"/>
      <c r="AF208" t="s">
        <v>134</v>
      </c>
      <c r="BJ208">
        <f t="shared" si="6"/>
        <v>0</v>
      </c>
      <c r="BK208">
        <f t="shared" si="7"/>
        <v>0</v>
      </c>
    </row>
    <row r="209" spans="1:63" x14ac:dyDescent="0.25">
      <c r="A209" s="6" t="s">
        <v>748</v>
      </c>
      <c r="B209" s="6" t="s">
        <v>749</v>
      </c>
      <c r="C209" s="8" t="s">
        <v>750</v>
      </c>
      <c r="D209" s="8" t="s">
        <v>131</v>
      </c>
      <c r="E209" s="8" t="s">
        <v>17</v>
      </c>
      <c r="F209" s="8"/>
      <c r="G209" s="8" t="s">
        <v>132</v>
      </c>
      <c r="H209" s="8"/>
      <c r="I209" s="5" t="s">
        <v>132</v>
      </c>
      <c r="J209" s="8"/>
      <c r="K209" s="5" t="s">
        <v>132</v>
      </c>
      <c r="L209" s="23"/>
      <c r="AF209" t="s">
        <v>134</v>
      </c>
      <c r="BJ209">
        <f t="shared" si="6"/>
        <v>0</v>
      </c>
      <c r="BK209">
        <f t="shared" si="7"/>
        <v>0</v>
      </c>
    </row>
    <row r="210" spans="1:63" x14ac:dyDescent="0.25">
      <c r="A210" s="4" t="s">
        <v>751</v>
      </c>
      <c r="B210" s="4" t="s">
        <v>752</v>
      </c>
      <c r="C210" s="5" t="s">
        <v>753</v>
      </c>
      <c r="D210" s="5" t="s">
        <v>131</v>
      </c>
      <c r="E210" s="5" t="s">
        <v>27</v>
      </c>
      <c r="F210" s="5"/>
      <c r="G210" s="5" t="s">
        <v>132</v>
      </c>
      <c r="H210" s="5"/>
      <c r="I210" s="5" t="s">
        <v>132</v>
      </c>
      <c r="J210" s="5"/>
      <c r="K210" s="5" t="s">
        <v>132</v>
      </c>
      <c r="L210" s="23"/>
      <c r="AF210" t="s">
        <v>134</v>
      </c>
      <c r="BJ210">
        <f t="shared" si="6"/>
        <v>0</v>
      </c>
      <c r="BK210">
        <f t="shared" si="7"/>
        <v>0</v>
      </c>
    </row>
    <row r="211" spans="1:63" x14ac:dyDescent="0.25">
      <c r="A211" s="6" t="s">
        <v>754</v>
      </c>
      <c r="B211" s="6" t="s">
        <v>755</v>
      </c>
      <c r="C211" s="8" t="s">
        <v>756</v>
      </c>
      <c r="D211" s="8" t="s">
        <v>131</v>
      </c>
      <c r="E211" s="8" t="s">
        <v>27</v>
      </c>
      <c r="F211" s="8"/>
      <c r="G211" s="8" t="s">
        <v>132</v>
      </c>
      <c r="H211" s="8"/>
      <c r="I211" s="5" t="s">
        <v>132</v>
      </c>
      <c r="J211" s="8"/>
      <c r="K211" s="5" t="s">
        <v>132</v>
      </c>
      <c r="L211" s="23"/>
      <c r="AF211" t="s">
        <v>134</v>
      </c>
      <c r="BJ211">
        <f t="shared" si="6"/>
        <v>0</v>
      </c>
      <c r="BK211">
        <f t="shared" si="7"/>
        <v>0</v>
      </c>
    </row>
    <row r="212" spans="1:63" x14ac:dyDescent="0.25">
      <c r="A212" s="4" t="s">
        <v>757</v>
      </c>
      <c r="B212" s="4" t="s">
        <v>758</v>
      </c>
      <c r="C212" s="5" t="s">
        <v>759</v>
      </c>
      <c r="D212" s="5" t="s">
        <v>131</v>
      </c>
      <c r="E212" s="5" t="s">
        <v>25</v>
      </c>
      <c r="F212" s="5"/>
      <c r="G212" s="5" t="s">
        <v>132</v>
      </c>
      <c r="H212" s="5"/>
      <c r="I212" s="5" t="s">
        <v>132</v>
      </c>
      <c r="J212" s="5"/>
      <c r="K212" s="5" t="s">
        <v>132</v>
      </c>
      <c r="L212" s="23"/>
      <c r="AF212" t="s">
        <v>134</v>
      </c>
      <c r="BJ212">
        <f t="shared" si="6"/>
        <v>0</v>
      </c>
      <c r="BK212">
        <f t="shared" si="7"/>
        <v>0</v>
      </c>
    </row>
    <row r="213" spans="1:63" x14ac:dyDescent="0.25">
      <c r="A213" s="6" t="s">
        <v>760</v>
      </c>
      <c r="B213" s="6" t="s">
        <v>761</v>
      </c>
      <c r="C213" s="8" t="s">
        <v>762</v>
      </c>
      <c r="D213" s="8" t="s">
        <v>40</v>
      </c>
      <c r="E213" s="8" t="s">
        <v>25</v>
      </c>
      <c r="F213" s="8"/>
      <c r="G213" s="8" t="s">
        <v>132</v>
      </c>
      <c r="H213" s="8"/>
      <c r="I213" s="5" t="s">
        <v>132</v>
      </c>
      <c r="J213" s="8"/>
      <c r="K213" s="5" t="s">
        <v>132</v>
      </c>
      <c r="L213" s="23"/>
      <c r="AF213" t="s">
        <v>134</v>
      </c>
      <c r="BJ213">
        <f t="shared" si="6"/>
        <v>0</v>
      </c>
      <c r="BK213">
        <f t="shared" si="7"/>
        <v>0</v>
      </c>
    </row>
    <row r="214" spans="1:63" x14ac:dyDescent="0.25">
      <c r="A214" s="4" t="s">
        <v>763</v>
      </c>
      <c r="B214" s="4" t="s">
        <v>764</v>
      </c>
      <c r="C214" s="5" t="s">
        <v>765</v>
      </c>
      <c r="D214" s="5" t="s">
        <v>131</v>
      </c>
      <c r="E214" s="5" t="s">
        <v>25</v>
      </c>
      <c r="F214" s="5"/>
      <c r="G214" s="5" t="s">
        <v>132</v>
      </c>
      <c r="H214" s="5"/>
      <c r="I214" s="5" t="s">
        <v>132</v>
      </c>
      <c r="J214" s="5"/>
      <c r="K214" s="5" t="s">
        <v>132</v>
      </c>
      <c r="L214" s="23"/>
      <c r="AF214" t="s">
        <v>134</v>
      </c>
      <c r="BJ214">
        <f t="shared" si="6"/>
        <v>0</v>
      </c>
      <c r="BK214">
        <f t="shared" si="7"/>
        <v>0</v>
      </c>
    </row>
    <row r="215" spans="1:63" x14ac:dyDescent="0.25">
      <c r="A215" s="6" t="s">
        <v>766</v>
      </c>
      <c r="B215" s="6" t="s">
        <v>767</v>
      </c>
      <c r="C215" s="8" t="s">
        <v>768</v>
      </c>
      <c r="D215" s="8" t="s">
        <v>40</v>
      </c>
      <c r="E215" s="8" t="s">
        <v>19</v>
      </c>
      <c r="F215" s="8"/>
      <c r="G215" s="8" t="s">
        <v>132</v>
      </c>
      <c r="H215" s="8"/>
      <c r="I215" s="5" t="s">
        <v>132</v>
      </c>
      <c r="J215" s="8"/>
      <c r="K215" s="5" t="s">
        <v>132</v>
      </c>
      <c r="L215" s="23"/>
      <c r="AF215" t="s">
        <v>134</v>
      </c>
      <c r="BJ215">
        <f t="shared" si="6"/>
        <v>0</v>
      </c>
      <c r="BK215">
        <f t="shared" si="7"/>
        <v>0</v>
      </c>
    </row>
    <row r="216" spans="1:63" x14ac:dyDescent="0.25">
      <c r="A216" s="4" t="s">
        <v>769</v>
      </c>
      <c r="B216" s="4" t="s">
        <v>770</v>
      </c>
      <c r="C216" s="5" t="s">
        <v>771</v>
      </c>
      <c r="D216" s="5" t="s">
        <v>40</v>
      </c>
      <c r="E216" s="5" t="s">
        <v>21</v>
      </c>
      <c r="F216" s="5"/>
      <c r="G216" s="5" t="s">
        <v>132</v>
      </c>
      <c r="H216" s="5"/>
      <c r="I216" s="5" t="s">
        <v>132</v>
      </c>
      <c r="J216" s="5"/>
      <c r="K216" s="5" t="s">
        <v>132</v>
      </c>
      <c r="L216" s="23"/>
      <c r="AF216" t="s">
        <v>134</v>
      </c>
      <c r="BJ216">
        <f t="shared" si="6"/>
        <v>0</v>
      </c>
      <c r="BK216">
        <f t="shared" si="7"/>
        <v>0</v>
      </c>
    </row>
    <row r="217" spans="1:63" x14ac:dyDescent="0.25">
      <c r="A217" s="6" t="s">
        <v>772</v>
      </c>
      <c r="B217" s="6" t="s">
        <v>773</v>
      </c>
      <c r="C217" s="8" t="s">
        <v>774</v>
      </c>
      <c r="D217" s="8" t="s">
        <v>40</v>
      </c>
      <c r="E217" s="8" t="s">
        <v>31</v>
      </c>
      <c r="F217" s="8"/>
      <c r="G217" s="8" t="s">
        <v>132</v>
      </c>
      <c r="H217" s="8"/>
      <c r="I217" s="5" t="s">
        <v>132</v>
      </c>
      <c r="J217" s="8"/>
      <c r="K217" s="5" t="s">
        <v>132</v>
      </c>
      <c r="L217" s="23"/>
      <c r="AF217" t="s">
        <v>134</v>
      </c>
      <c r="BJ217">
        <f t="shared" si="6"/>
        <v>0</v>
      </c>
      <c r="BK217">
        <f t="shared" si="7"/>
        <v>0</v>
      </c>
    </row>
    <row r="218" spans="1:63" x14ac:dyDescent="0.25">
      <c r="A218" s="4" t="s">
        <v>775</v>
      </c>
      <c r="B218" s="4" t="s">
        <v>776</v>
      </c>
      <c r="C218" s="5" t="s">
        <v>777</v>
      </c>
      <c r="D218" s="5" t="s">
        <v>131</v>
      </c>
      <c r="E218" s="5" t="s">
        <v>25</v>
      </c>
      <c r="F218" s="5"/>
      <c r="G218" s="5" t="s">
        <v>132</v>
      </c>
      <c r="H218" s="5"/>
      <c r="I218" s="5" t="s">
        <v>132</v>
      </c>
      <c r="J218" s="5"/>
      <c r="K218" s="5" t="s">
        <v>132</v>
      </c>
      <c r="L218" s="23"/>
      <c r="AF218" t="s">
        <v>134</v>
      </c>
      <c r="BJ218">
        <f t="shared" si="6"/>
        <v>0</v>
      </c>
      <c r="BK218">
        <f t="shared" si="7"/>
        <v>0</v>
      </c>
    </row>
    <row r="219" spans="1:63" x14ac:dyDescent="0.25">
      <c r="A219" s="6" t="s">
        <v>778</v>
      </c>
      <c r="B219" s="6" t="s">
        <v>779</v>
      </c>
      <c r="C219" s="8" t="s">
        <v>780</v>
      </c>
      <c r="D219" s="8" t="s">
        <v>40</v>
      </c>
      <c r="E219" s="8" t="s">
        <v>13</v>
      </c>
      <c r="F219" s="8"/>
      <c r="G219" s="8" t="s">
        <v>132</v>
      </c>
      <c r="H219" s="8"/>
      <c r="I219" s="5" t="s">
        <v>132</v>
      </c>
      <c r="J219" s="8"/>
      <c r="K219" s="5" t="s">
        <v>132</v>
      </c>
      <c r="L219" s="23"/>
      <c r="AF219" t="s">
        <v>134</v>
      </c>
      <c r="BJ219">
        <f t="shared" si="6"/>
        <v>0</v>
      </c>
      <c r="BK219">
        <f t="shared" si="7"/>
        <v>0</v>
      </c>
    </row>
    <row r="220" spans="1:63" x14ac:dyDescent="0.25">
      <c r="A220" s="4" t="s">
        <v>781</v>
      </c>
      <c r="B220" s="4" t="s">
        <v>782</v>
      </c>
      <c r="C220" s="5" t="s">
        <v>783</v>
      </c>
      <c r="D220" s="5" t="s">
        <v>40</v>
      </c>
      <c r="E220" s="5" t="s">
        <v>27</v>
      </c>
      <c r="F220" s="5"/>
      <c r="G220" s="5" t="s">
        <v>132</v>
      </c>
      <c r="H220" s="5"/>
      <c r="I220" s="5" t="s">
        <v>132</v>
      </c>
      <c r="J220" s="5"/>
      <c r="K220" s="5" t="s">
        <v>132</v>
      </c>
      <c r="L220" s="23"/>
      <c r="AF220" t="s">
        <v>134</v>
      </c>
      <c r="BJ220">
        <f t="shared" si="6"/>
        <v>0</v>
      </c>
      <c r="BK220">
        <f t="shared" si="7"/>
        <v>0</v>
      </c>
    </row>
    <row r="221" spans="1:63" x14ac:dyDescent="0.25">
      <c r="A221" s="6" t="s">
        <v>784</v>
      </c>
      <c r="B221" s="6" t="s">
        <v>785</v>
      </c>
      <c r="C221" s="8" t="s">
        <v>786</v>
      </c>
      <c r="D221" s="8" t="s">
        <v>131</v>
      </c>
      <c r="E221" s="8" t="s">
        <v>27</v>
      </c>
      <c r="F221" s="8"/>
      <c r="G221" s="8" t="s">
        <v>132</v>
      </c>
      <c r="H221" s="8"/>
      <c r="I221" s="5" t="s">
        <v>132</v>
      </c>
      <c r="J221" s="8"/>
      <c r="K221" s="5" t="s">
        <v>132</v>
      </c>
      <c r="L221" s="23"/>
      <c r="AF221" t="s">
        <v>134</v>
      </c>
      <c r="BJ221">
        <f t="shared" si="6"/>
        <v>0</v>
      </c>
      <c r="BK221">
        <f t="shared" si="7"/>
        <v>0</v>
      </c>
    </row>
    <row r="222" spans="1:63" x14ac:dyDescent="0.25">
      <c r="A222" s="4" t="s">
        <v>787</v>
      </c>
      <c r="B222" s="4" t="s">
        <v>788</v>
      </c>
      <c r="C222" s="5" t="s">
        <v>789</v>
      </c>
      <c r="D222" s="5" t="s">
        <v>40</v>
      </c>
      <c r="E222" s="5" t="s">
        <v>13</v>
      </c>
      <c r="F222" s="5"/>
      <c r="G222" s="5" t="s">
        <v>132</v>
      </c>
      <c r="H222" s="5"/>
      <c r="I222" s="5" t="s">
        <v>132</v>
      </c>
      <c r="J222" s="5"/>
      <c r="K222" s="5" t="s">
        <v>132</v>
      </c>
      <c r="L222" s="23"/>
      <c r="AF222" t="s">
        <v>134</v>
      </c>
      <c r="BJ222">
        <f t="shared" si="6"/>
        <v>0</v>
      </c>
      <c r="BK222">
        <f t="shared" si="7"/>
        <v>0</v>
      </c>
    </row>
    <row r="223" spans="1:63" x14ac:dyDescent="0.25">
      <c r="A223" s="6" t="s">
        <v>790</v>
      </c>
      <c r="B223" s="6" t="s">
        <v>791</v>
      </c>
      <c r="C223" s="8" t="s">
        <v>792</v>
      </c>
      <c r="D223" s="8" t="s">
        <v>40</v>
      </c>
      <c r="E223" s="8" t="s">
        <v>13</v>
      </c>
      <c r="F223" s="8"/>
      <c r="G223" s="8" t="s">
        <v>132</v>
      </c>
      <c r="H223" s="8"/>
      <c r="I223" s="5" t="s">
        <v>132</v>
      </c>
      <c r="J223" s="8"/>
      <c r="K223" s="5" t="s">
        <v>132</v>
      </c>
      <c r="L223" s="23"/>
      <c r="AF223" t="s">
        <v>134</v>
      </c>
      <c r="BJ223">
        <f t="shared" si="6"/>
        <v>0</v>
      </c>
      <c r="BK223">
        <f t="shared" si="7"/>
        <v>0</v>
      </c>
    </row>
    <row r="224" spans="1:63" x14ac:dyDescent="0.25">
      <c r="A224" s="4" t="s">
        <v>793</v>
      </c>
      <c r="B224" s="4" t="s">
        <v>794</v>
      </c>
      <c r="C224" s="5" t="s">
        <v>795</v>
      </c>
      <c r="D224" s="5" t="s">
        <v>40</v>
      </c>
      <c r="E224" s="5" t="s">
        <v>19</v>
      </c>
      <c r="F224" s="5"/>
      <c r="G224" s="5" t="s">
        <v>132</v>
      </c>
      <c r="H224" s="5"/>
      <c r="I224" s="5" t="s">
        <v>132</v>
      </c>
      <c r="J224" s="5"/>
      <c r="K224" s="5" t="s">
        <v>132</v>
      </c>
      <c r="L224" s="23"/>
      <c r="AF224" t="s">
        <v>134</v>
      </c>
      <c r="BJ224">
        <f t="shared" si="6"/>
        <v>0</v>
      </c>
      <c r="BK224">
        <f t="shared" si="7"/>
        <v>0</v>
      </c>
    </row>
    <row r="225" spans="1:63" x14ac:dyDescent="0.25">
      <c r="A225" s="6" t="s">
        <v>796</v>
      </c>
      <c r="B225" s="6" t="s">
        <v>797</v>
      </c>
      <c r="C225" s="8" t="s">
        <v>798</v>
      </c>
      <c r="D225" s="8" t="s">
        <v>40</v>
      </c>
      <c r="E225" s="8" t="s">
        <v>17</v>
      </c>
      <c r="F225" s="8"/>
      <c r="G225" s="8" t="s">
        <v>132</v>
      </c>
      <c r="H225" s="8"/>
      <c r="I225" s="5" t="s">
        <v>132</v>
      </c>
      <c r="J225" s="8"/>
      <c r="K225" s="5" t="s">
        <v>132</v>
      </c>
      <c r="L225" s="23"/>
      <c r="AF225" t="s">
        <v>134</v>
      </c>
      <c r="BJ225">
        <f t="shared" si="6"/>
        <v>0</v>
      </c>
      <c r="BK225">
        <f t="shared" si="7"/>
        <v>0</v>
      </c>
    </row>
    <row r="226" spans="1:63" x14ac:dyDescent="0.25">
      <c r="A226" s="4" t="s">
        <v>799</v>
      </c>
      <c r="B226" s="4" t="s">
        <v>800</v>
      </c>
      <c r="C226" s="5" t="s">
        <v>801</v>
      </c>
      <c r="D226" s="5" t="s">
        <v>131</v>
      </c>
      <c r="E226" s="5" t="s">
        <v>25</v>
      </c>
      <c r="F226" s="5"/>
      <c r="G226" s="5" t="s">
        <v>132</v>
      </c>
      <c r="H226" s="5"/>
      <c r="I226" s="5" t="s">
        <v>132</v>
      </c>
      <c r="J226" s="5"/>
      <c r="K226" s="5" t="s">
        <v>132</v>
      </c>
      <c r="L226" s="23"/>
      <c r="AF226" t="s">
        <v>134</v>
      </c>
      <c r="BJ226">
        <f t="shared" si="6"/>
        <v>0</v>
      </c>
      <c r="BK226">
        <f t="shared" si="7"/>
        <v>0</v>
      </c>
    </row>
    <row r="227" spans="1:63" x14ac:dyDescent="0.25">
      <c r="A227" s="6" t="s">
        <v>802</v>
      </c>
      <c r="B227" s="6" t="s">
        <v>803</v>
      </c>
      <c r="C227" s="8" t="s">
        <v>804</v>
      </c>
      <c r="D227" s="8" t="s">
        <v>40</v>
      </c>
      <c r="E227" s="8" t="s">
        <v>7</v>
      </c>
      <c r="F227" s="8"/>
      <c r="G227" s="8" t="s">
        <v>132</v>
      </c>
      <c r="H227" s="8"/>
      <c r="I227" s="5" t="s">
        <v>132</v>
      </c>
      <c r="J227" s="8"/>
      <c r="K227" s="5" t="s">
        <v>132</v>
      </c>
      <c r="L227" s="23"/>
      <c r="AF227" t="s">
        <v>134</v>
      </c>
      <c r="BJ227">
        <f t="shared" si="6"/>
        <v>0</v>
      </c>
      <c r="BK227">
        <f t="shared" si="7"/>
        <v>0</v>
      </c>
    </row>
    <row r="228" spans="1:63" x14ac:dyDescent="0.25">
      <c r="A228" s="4" t="s">
        <v>805</v>
      </c>
      <c r="B228" s="4" t="s">
        <v>806</v>
      </c>
      <c r="C228" s="5" t="s">
        <v>807</v>
      </c>
      <c r="D228" s="5" t="s">
        <v>40</v>
      </c>
      <c r="E228" s="5" t="s">
        <v>25</v>
      </c>
      <c r="F228" s="5"/>
      <c r="G228" s="5" t="s">
        <v>132</v>
      </c>
      <c r="H228" s="5"/>
      <c r="I228" s="5" t="s">
        <v>132</v>
      </c>
      <c r="J228" s="5"/>
      <c r="K228" s="5" t="s">
        <v>132</v>
      </c>
      <c r="L228" s="23"/>
      <c r="AF228" t="s">
        <v>134</v>
      </c>
      <c r="BJ228">
        <f t="shared" si="6"/>
        <v>0</v>
      </c>
      <c r="BK228">
        <f t="shared" si="7"/>
        <v>0</v>
      </c>
    </row>
    <row r="229" spans="1:63" x14ac:dyDescent="0.25">
      <c r="A229" s="6" t="s">
        <v>808</v>
      </c>
      <c r="B229" s="6" t="s">
        <v>809</v>
      </c>
      <c r="C229" s="8" t="s">
        <v>810</v>
      </c>
      <c r="D229" s="8" t="s">
        <v>156</v>
      </c>
      <c r="E229" s="8" t="s">
        <v>9</v>
      </c>
      <c r="F229" s="8"/>
      <c r="G229" s="8" t="s">
        <v>132</v>
      </c>
      <c r="H229" s="8"/>
      <c r="I229" s="5" t="s">
        <v>132</v>
      </c>
      <c r="J229" s="8"/>
      <c r="K229" s="5" t="s">
        <v>132</v>
      </c>
      <c r="L229" s="23"/>
      <c r="AF229" t="s">
        <v>134</v>
      </c>
      <c r="BJ229">
        <f t="shared" si="6"/>
        <v>0</v>
      </c>
      <c r="BK229">
        <f t="shared" si="7"/>
        <v>0</v>
      </c>
    </row>
    <row r="230" spans="1:63" x14ac:dyDescent="0.25">
      <c r="A230" s="4" t="s">
        <v>811</v>
      </c>
      <c r="B230" s="4" t="s">
        <v>812</v>
      </c>
      <c r="C230" s="5" t="s">
        <v>813</v>
      </c>
      <c r="D230" s="5" t="s">
        <v>131</v>
      </c>
      <c r="E230" s="5" t="s">
        <v>21</v>
      </c>
      <c r="F230" s="5"/>
      <c r="G230" s="5" t="s">
        <v>132</v>
      </c>
      <c r="H230" s="5"/>
      <c r="I230" s="5" t="s">
        <v>132</v>
      </c>
      <c r="J230" s="5"/>
      <c r="K230" s="5" t="s">
        <v>132</v>
      </c>
      <c r="L230" s="23"/>
      <c r="AF230" t="s">
        <v>134</v>
      </c>
      <c r="BJ230">
        <f t="shared" si="6"/>
        <v>0</v>
      </c>
      <c r="BK230">
        <f t="shared" si="7"/>
        <v>0</v>
      </c>
    </row>
    <row r="231" spans="1:63" x14ac:dyDescent="0.25">
      <c r="A231" s="6" t="s">
        <v>814</v>
      </c>
      <c r="B231" s="6" t="s">
        <v>815</v>
      </c>
      <c r="C231" s="8" t="s">
        <v>816</v>
      </c>
      <c r="D231" s="8" t="s">
        <v>131</v>
      </c>
      <c r="E231" s="8" t="s">
        <v>23</v>
      </c>
      <c r="F231" s="8"/>
      <c r="G231" s="8" t="s">
        <v>132</v>
      </c>
      <c r="H231" s="8"/>
      <c r="I231" s="5" t="s">
        <v>132</v>
      </c>
      <c r="J231" s="8"/>
      <c r="K231" s="5" t="s">
        <v>132</v>
      </c>
      <c r="L231" s="23"/>
      <c r="AF231" t="s">
        <v>134</v>
      </c>
      <c r="BJ231">
        <f t="shared" si="6"/>
        <v>0</v>
      </c>
      <c r="BK231">
        <f t="shared" si="7"/>
        <v>0</v>
      </c>
    </row>
    <row r="232" spans="1:63" x14ac:dyDescent="0.25">
      <c r="A232" s="4" t="s">
        <v>817</v>
      </c>
      <c r="B232" s="4" t="s">
        <v>818</v>
      </c>
      <c r="C232" s="5" t="s">
        <v>819</v>
      </c>
      <c r="D232" s="5" t="s">
        <v>131</v>
      </c>
      <c r="E232" s="5" t="s">
        <v>23</v>
      </c>
      <c r="F232" s="5"/>
      <c r="G232" s="5" t="s">
        <v>132</v>
      </c>
      <c r="H232" s="5"/>
      <c r="I232" s="5" t="s">
        <v>132</v>
      </c>
      <c r="J232" s="5"/>
      <c r="K232" s="5" t="s">
        <v>132</v>
      </c>
      <c r="L232" s="23"/>
      <c r="AF232" t="s">
        <v>134</v>
      </c>
      <c r="BJ232">
        <f t="shared" si="6"/>
        <v>0</v>
      </c>
      <c r="BK232">
        <f t="shared" si="7"/>
        <v>0</v>
      </c>
    </row>
    <row r="233" spans="1:63" x14ac:dyDescent="0.25">
      <c r="A233" s="6" t="s">
        <v>820</v>
      </c>
      <c r="B233" s="6" t="s">
        <v>821</v>
      </c>
      <c r="C233" s="8" t="s">
        <v>822</v>
      </c>
      <c r="D233" s="8" t="s">
        <v>131</v>
      </c>
      <c r="E233" s="8" t="s">
        <v>25</v>
      </c>
      <c r="F233" s="8"/>
      <c r="G233" s="8" t="s">
        <v>132</v>
      </c>
      <c r="H233" s="8"/>
      <c r="I233" s="5" t="s">
        <v>132</v>
      </c>
      <c r="J233" s="8"/>
      <c r="K233" s="5" t="s">
        <v>132</v>
      </c>
      <c r="L233" s="23"/>
      <c r="AF233" t="s">
        <v>134</v>
      </c>
      <c r="BJ233">
        <f t="shared" si="6"/>
        <v>0</v>
      </c>
      <c r="BK233">
        <f t="shared" si="7"/>
        <v>0</v>
      </c>
    </row>
    <row r="234" spans="1:63" x14ac:dyDescent="0.25">
      <c r="A234" s="4" t="s">
        <v>823</v>
      </c>
      <c r="B234" s="4" t="s">
        <v>824</v>
      </c>
      <c r="C234" s="5" t="s">
        <v>825</v>
      </c>
      <c r="D234" s="5" t="s">
        <v>40</v>
      </c>
      <c r="E234" s="5" t="s">
        <v>11</v>
      </c>
      <c r="F234" s="5"/>
      <c r="G234" s="5" t="s">
        <v>132</v>
      </c>
      <c r="H234" s="5"/>
      <c r="I234" s="5" t="s">
        <v>132</v>
      </c>
      <c r="J234" s="5"/>
      <c r="K234" s="5" t="s">
        <v>132</v>
      </c>
      <c r="L234" s="23"/>
      <c r="AF234" t="s">
        <v>134</v>
      </c>
      <c r="BJ234">
        <f t="shared" si="6"/>
        <v>0</v>
      </c>
      <c r="BK234">
        <f t="shared" si="7"/>
        <v>0</v>
      </c>
    </row>
    <row r="235" spans="1:63" x14ac:dyDescent="0.25">
      <c r="A235" s="6" t="s">
        <v>826</v>
      </c>
      <c r="B235" s="6" t="s">
        <v>827</v>
      </c>
      <c r="C235" s="8" t="s">
        <v>828</v>
      </c>
      <c r="D235" s="8" t="s">
        <v>40</v>
      </c>
      <c r="E235" s="8" t="s">
        <v>21</v>
      </c>
      <c r="F235" s="8"/>
      <c r="G235" s="8" t="s">
        <v>132</v>
      </c>
      <c r="H235" s="8"/>
      <c r="I235" s="5" t="s">
        <v>132</v>
      </c>
      <c r="J235" s="8"/>
      <c r="K235" s="5" t="s">
        <v>132</v>
      </c>
      <c r="L235" s="23"/>
      <c r="AF235" t="s">
        <v>134</v>
      </c>
      <c r="BJ235">
        <f t="shared" si="6"/>
        <v>0</v>
      </c>
      <c r="BK235">
        <f t="shared" si="7"/>
        <v>0</v>
      </c>
    </row>
    <row r="236" spans="1:63" x14ac:dyDescent="0.25">
      <c r="A236" s="4" t="s">
        <v>829</v>
      </c>
      <c r="B236" s="4" t="s">
        <v>830</v>
      </c>
      <c r="C236" s="5" t="s">
        <v>831</v>
      </c>
      <c r="D236" s="5" t="s">
        <v>156</v>
      </c>
      <c r="E236" s="5" t="s">
        <v>13</v>
      </c>
      <c r="F236" s="5"/>
      <c r="G236" s="5" t="s">
        <v>132</v>
      </c>
      <c r="H236" s="5"/>
      <c r="I236" s="5" t="s">
        <v>132</v>
      </c>
      <c r="J236" s="5"/>
      <c r="K236" s="5" t="s">
        <v>132</v>
      </c>
      <c r="L236" s="23"/>
      <c r="AF236" t="s">
        <v>134</v>
      </c>
      <c r="BJ236">
        <f t="shared" si="6"/>
        <v>0</v>
      </c>
      <c r="BK236">
        <f t="shared" si="7"/>
        <v>0</v>
      </c>
    </row>
    <row r="237" spans="1:63" x14ac:dyDescent="0.25">
      <c r="A237" s="6" t="s">
        <v>832</v>
      </c>
      <c r="B237" s="6" t="s">
        <v>833</v>
      </c>
      <c r="C237" s="8" t="s">
        <v>834</v>
      </c>
      <c r="D237" s="8" t="s">
        <v>131</v>
      </c>
      <c r="E237" s="8" t="s">
        <v>23</v>
      </c>
      <c r="F237" s="8"/>
      <c r="G237" s="8" t="s">
        <v>132</v>
      </c>
      <c r="H237" s="8"/>
      <c r="I237" s="5" t="s">
        <v>132</v>
      </c>
      <c r="J237" s="8"/>
      <c r="K237" s="5" t="s">
        <v>132</v>
      </c>
      <c r="L237" s="23"/>
      <c r="AF237" t="s">
        <v>134</v>
      </c>
      <c r="BJ237">
        <f t="shared" si="6"/>
        <v>0</v>
      </c>
      <c r="BK237">
        <f t="shared" si="7"/>
        <v>0</v>
      </c>
    </row>
    <row r="238" spans="1:63" x14ac:dyDescent="0.25">
      <c r="A238" s="4" t="s">
        <v>835</v>
      </c>
      <c r="B238" s="4" t="s">
        <v>836</v>
      </c>
      <c r="C238" s="5" t="s">
        <v>834</v>
      </c>
      <c r="D238" s="5" t="s">
        <v>131</v>
      </c>
      <c r="E238" s="5" t="s">
        <v>23</v>
      </c>
      <c r="F238" s="5"/>
      <c r="G238" s="5" t="s">
        <v>132</v>
      </c>
      <c r="H238" s="5"/>
      <c r="I238" s="5" t="s">
        <v>132</v>
      </c>
      <c r="J238" s="5"/>
      <c r="K238" s="5" t="s">
        <v>132</v>
      </c>
      <c r="L238" s="23"/>
      <c r="AF238" t="s">
        <v>134</v>
      </c>
      <c r="BJ238">
        <f t="shared" si="6"/>
        <v>0</v>
      </c>
      <c r="BK238">
        <f t="shared" si="7"/>
        <v>0</v>
      </c>
    </row>
    <row r="239" spans="1:63" x14ac:dyDescent="0.25">
      <c r="A239" s="6" t="s">
        <v>837</v>
      </c>
      <c r="B239" s="6" t="s">
        <v>838</v>
      </c>
      <c r="C239" s="8" t="s">
        <v>839</v>
      </c>
      <c r="D239" s="8" t="s">
        <v>40</v>
      </c>
      <c r="E239" s="8" t="s">
        <v>9</v>
      </c>
      <c r="F239" s="8"/>
      <c r="G239" s="8" t="s">
        <v>132</v>
      </c>
      <c r="H239" s="8"/>
      <c r="I239" s="5" t="s">
        <v>132</v>
      </c>
      <c r="J239" s="8"/>
      <c r="K239" s="5" t="s">
        <v>132</v>
      </c>
      <c r="L239" s="23"/>
      <c r="AF239" t="s">
        <v>134</v>
      </c>
      <c r="BJ239">
        <f t="shared" si="6"/>
        <v>0</v>
      </c>
      <c r="BK239">
        <f t="shared" si="7"/>
        <v>0</v>
      </c>
    </row>
    <row r="240" spans="1:63" x14ac:dyDescent="0.25">
      <c r="A240" s="4" t="s">
        <v>840</v>
      </c>
      <c r="B240" s="4" t="s">
        <v>841</v>
      </c>
      <c r="C240" s="5" t="s">
        <v>842</v>
      </c>
      <c r="D240" s="5" t="s">
        <v>40</v>
      </c>
      <c r="E240" s="5" t="s">
        <v>13</v>
      </c>
      <c r="F240" s="5"/>
      <c r="G240" s="5" t="s">
        <v>132</v>
      </c>
      <c r="H240" s="5"/>
      <c r="I240" s="5" t="s">
        <v>132</v>
      </c>
      <c r="J240" s="5"/>
      <c r="K240" s="5" t="s">
        <v>132</v>
      </c>
      <c r="L240" s="23"/>
      <c r="AF240" t="s">
        <v>134</v>
      </c>
      <c r="BJ240">
        <f t="shared" si="6"/>
        <v>0</v>
      </c>
      <c r="BK240">
        <f t="shared" si="7"/>
        <v>0</v>
      </c>
    </row>
    <row r="241" spans="1:63" x14ac:dyDescent="0.25">
      <c r="A241" s="6" t="s">
        <v>843</v>
      </c>
      <c r="B241" s="6" t="s">
        <v>844</v>
      </c>
      <c r="C241" s="8" t="s">
        <v>845</v>
      </c>
      <c r="D241" s="8" t="s">
        <v>131</v>
      </c>
      <c r="E241" s="8" t="s">
        <v>21</v>
      </c>
      <c r="F241" s="8"/>
      <c r="G241" s="8" t="s">
        <v>132</v>
      </c>
      <c r="H241" s="8"/>
      <c r="I241" s="5" t="s">
        <v>132</v>
      </c>
      <c r="J241" s="8"/>
      <c r="K241" s="5" t="s">
        <v>132</v>
      </c>
      <c r="L241" s="23"/>
      <c r="AF241" t="s">
        <v>134</v>
      </c>
      <c r="BJ241">
        <f t="shared" si="6"/>
        <v>0</v>
      </c>
      <c r="BK241">
        <f t="shared" si="7"/>
        <v>0</v>
      </c>
    </row>
    <row r="242" spans="1:63" x14ac:dyDescent="0.25">
      <c r="A242" s="4" t="s">
        <v>846</v>
      </c>
      <c r="B242" s="4" t="s">
        <v>847</v>
      </c>
      <c r="C242" s="5" t="s">
        <v>848</v>
      </c>
      <c r="D242" s="5" t="s">
        <v>131</v>
      </c>
      <c r="E242" s="5" t="s">
        <v>23</v>
      </c>
      <c r="F242" s="5"/>
      <c r="G242" s="5" t="s">
        <v>132</v>
      </c>
      <c r="H242" s="5"/>
      <c r="I242" s="5" t="s">
        <v>132</v>
      </c>
      <c r="J242" s="5"/>
      <c r="K242" s="5" t="s">
        <v>132</v>
      </c>
      <c r="L242" s="23"/>
      <c r="AF242" t="s">
        <v>134</v>
      </c>
      <c r="BJ242">
        <f t="shared" si="6"/>
        <v>0</v>
      </c>
      <c r="BK242">
        <f t="shared" si="7"/>
        <v>0</v>
      </c>
    </row>
    <row r="243" spans="1:63" x14ac:dyDescent="0.25">
      <c r="A243" s="6" t="s">
        <v>849</v>
      </c>
      <c r="B243" s="6" t="s">
        <v>850</v>
      </c>
      <c r="C243" s="8" t="s">
        <v>851</v>
      </c>
      <c r="D243" s="8" t="s">
        <v>40</v>
      </c>
      <c r="E243" s="8" t="s">
        <v>13</v>
      </c>
      <c r="F243" s="8"/>
      <c r="G243" s="8" t="s">
        <v>132</v>
      </c>
      <c r="H243" s="8"/>
      <c r="I243" s="5" t="s">
        <v>132</v>
      </c>
      <c r="J243" s="8"/>
      <c r="K243" s="5" t="s">
        <v>132</v>
      </c>
      <c r="L243" s="23"/>
      <c r="AF243" t="s">
        <v>134</v>
      </c>
      <c r="BJ243">
        <f t="shared" si="6"/>
        <v>0</v>
      </c>
      <c r="BK243">
        <f t="shared" si="7"/>
        <v>0</v>
      </c>
    </row>
    <row r="244" spans="1:63" x14ac:dyDescent="0.25">
      <c r="A244" s="4" t="s">
        <v>852</v>
      </c>
      <c r="B244" s="4" t="s">
        <v>853</v>
      </c>
      <c r="C244" s="5" t="s">
        <v>854</v>
      </c>
      <c r="D244" s="5" t="s">
        <v>40</v>
      </c>
      <c r="E244" s="5" t="s">
        <v>13</v>
      </c>
      <c r="F244" s="5"/>
      <c r="G244" s="5" t="s">
        <v>132</v>
      </c>
      <c r="H244" s="5"/>
      <c r="I244" s="5" t="s">
        <v>132</v>
      </c>
      <c r="J244" s="5"/>
      <c r="K244" s="5" t="s">
        <v>132</v>
      </c>
      <c r="L244" s="23"/>
      <c r="AF244" t="s">
        <v>134</v>
      </c>
      <c r="BJ244">
        <f t="shared" si="6"/>
        <v>0</v>
      </c>
      <c r="BK244">
        <f t="shared" si="7"/>
        <v>0</v>
      </c>
    </row>
    <row r="245" spans="1:63" x14ac:dyDescent="0.25">
      <c r="A245" s="6" t="s">
        <v>855</v>
      </c>
      <c r="B245" s="6" t="s">
        <v>856</v>
      </c>
      <c r="C245" s="8" t="s">
        <v>857</v>
      </c>
      <c r="D245" s="8" t="s">
        <v>40</v>
      </c>
      <c r="E245" s="8" t="s">
        <v>31</v>
      </c>
      <c r="F245" s="8"/>
      <c r="G245" s="8" t="s">
        <v>132</v>
      </c>
      <c r="H245" s="8"/>
      <c r="I245" s="5" t="s">
        <v>132</v>
      </c>
      <c r="J245" s="8"/>
      <c r="K245" s="5" t="s">
        <v>132</v>
      </c>
      <c r="L245" s="23"/>
      <c r="AF245" t="s">
        <v>134</v>
      </c>
      <c r="BJ245">
        <f t="shared" si="6"/>
        <v>0</v>
      </c>
      <c r="BK245">
        <f t="shared" si="7"/>
        <v>0</v>
      </c>
    </row>
    <row r="246" spans="1:63" x14ac:dyDescent="0.25">
      <c r="A246" s="4" t="s">
        <v>858</v>
      </c>
      <c r="B246" s="4" t="s">
        <v>859</v>
      </c>
      <c r="C246" s="5" t="s">
        <v>860</v>
      </c>
      <c r="D246" s="5" t="s">
        <v>131</v>
      </c>
      <c r="E246" s="5" t="s">
        <v>21</v>
      </c>
      <c r="F246" s="5"/>
      <c r="G246" s="5" t="s">
        <v>132</v>
      </c>
      <c r="H246" s="5"/>
      <c r="I246" s="5" t="s">
        <v>132</v>
      </c>
      <c r="J246" s="5"/>
      <c r="K246" s="5" t="s">
        <v>132</v>
      </c>
      <c r="L246" s="23"/>
      <c r="AF246" t="s">
        <v>134</v>
      </c>
      <c r="BJ246">
        <f t="shared" si="6"/>
        <v>0</v>
      </c>
      <c r="BK246">
        <f t="shared" si="7"/>
        <v>0</v>
      </c>
    </row>
    <row r="247" spans="1:63" x14ac:dyDescent="0.25">
      <c r="A247" s="6" t="s">
        <v>861</v>
      </c>
      <c r="B247" s="6" t="s">
        <v>862</v>
      </c>
      <c r="C247" s="8" t="s">
        <v>863</v>
      </c>
      <c r="D247" s="8" t="s">
        <v>131</v>
      </c>
      <c r="E247" s="8" t="s">
        <v>17</v>
      </c>
      <c r="F247" s="8"/>
      <c r="G247" s="8" t="s">
        <v>132</v>
      </c>
      <c r="H247" s="8"/>
      <c r="I247" s="5" t="s">
        <v>132</v>
      </c>
      <c r="J247" s="8"/>
      <c r="K247" s="5" t="s">
        <v>132</v>
      </c>
      <c r="L247" s="23"/>
      <c r="AF247" t="s">
        <v>134</v>
      </c>
      <c r="BJ247">
        <f t="shared" si="6"/>
        <v>0</v>
      </c>
      <c r="BK247">
        <f t="shared" si="7"/>
        <v>0</v>
      </c>
    </row>
    <row r="248" spans="1:63" x14ac:dyDescent="0.25">
      <c r="A248" s="4" t="s">
        <v>864</v>
      </c>
      <c r="B248" s="4" t="s">
        <v>865</v>
      </c>
      <c r="C248" s="5" t="s">
        <v>866</v>
      </c>
      <c r="D248" s="5" t="s">
        <v>40</v>
      </c>
      <c r="E248" s="5" t="s">
        <v>13</v>
      </c>
      <c r="F248" s="5"/>
      <c r="G248" s="5" t="s">
        <v>132</v>
      </c>
      <c r="H248" s="5"/>
      <c r="I248" s="5" t="s">
        <v>132</v>
      </c>
      <c r="J248" s="5"/>
      <c r="K248" s="5" t="s">
        <v>132</v>
      </c>
      <c r="L248" s="23"/>
      <c r="AF248" t="s">
        <v>134</v>
      </c>
      <c r="BJ248">
        <f t="shared" si="6"/>
        <v>0</v>
      </c>
      <c r="BK248">
        <f t="shared" si="7"/>
        <v>0</v>
      </c>
    </row>
    <row r="249" spans="1:63" x14ac:dyDescent="0.25">
      <c r="A249" s="6" t="s">
        <v>867</v>
      </c>
      <c r="B249" s="6" t="s">
        <v>868</v>
      </c>
      <c r="C249" s="8" t="s">
        <v>869</v>
      </c>
      <c r="D249" s="8" t="s">
        <v>131</v>
      </c>
      <c r="E249" s="8" t="s">
        <v>21</v>
      </c>
      <c r="F249" s="8"/>
      <c r="G249" s="8" t="s">
        <v>132</v>
      </c>
      <c r="H249" s="8"/>
      <c r="I249" s="5" t="s">
        <v>132</v>
      </c>
      <c r="J249" s="8"/>
      <c r="K249" s="5" t="s">
        <v>132</v>
      </c>
      <c r="L249" s="23"/>
      <c r="AF249" t="s">
        <v>134</v>
      </c>
      <c r="BJ249">
        <f t="shared" si="6"/>
        <v>0</v>
      </c>
      <c r="BK249">
        <f t="shared" si="7"/>
        <v>0</v>
      </c>
    </row>
    <row r="250" spans="1:63" x14ac:dyDescent="0.25">
      <c r="A250" s="4" t="s">
        <v>870</v>
      </c>
      <c r="B250" s="4" t="s">
        <v>871</v>
      </c>
      <c r="C250" s="5" t="s">
        <v>872</v>
      </c>
      <c r="D250" s="5" t="s">
        <v>40</v>
      </c>
      <c r="E250" s="5" t="s">
        <v>9</v>
      </c>
      <c r="F250" s="5"/>
      <c r="G250" s="5" t="s">
        <v>132</v>
      </c>
      <c r="H250" s="5"/>
      <c r="I250" s="5" t="s">
        <v>132</v>
      </c>
      <c r="J250" s="5"/>
      <c r="K250" s="5" t="s">
        <v>132</v>
      </c>
      <c r="L250" s="23"/>
      <c r="AF250" t="s">
        <v>134</v>
      </c>
      <c r="BJ250">
        <f t="shared" si="6"/>
        <v>0</v>
      </c>
      <c r="BK250">
        <f t="shared" si="7"/>
        <v>0</v>
      </c>
    </row>
    <row r="251" spans="1:63" x14ac:dyDescent="0.25">
      <c r="A251" s="6" t="s">
        <v>873</v>
      </c>
      <c r="B251" s="6" t="s">
        <v>874</v>
      </c>
      <c r="C251" s="8" t="s">
        <v>875</v>
      </c>
      <c r="D251" s="8" t="s">
        <v>40</v>
      </c>
      <c r="E251" s="8" t="s">
        <v>11</v>
      </c>
      <c r="F251" s="8"/>
      <c r="G251" s="8" t="s">
        <v>132</v>
      </c>
      <c r="H251" s="8"/>
      <c r="I251" s="5" t="s">
        <v>132</v>
      </c>
      <c r="J251" s="8"/>
      <c r="K251" s="5" t="s">
        <v>132</v>
      </c>
      <c r="L251" s="23"/>
      <c r="AF251" t="s">
        <v>134</v>
      </c>
      <c r="BJ251">
        <f t="shared" si="6"/>
        <v>0</v>
      </c>
      <c r="BK251">
        <f t="shared" si="7"/>
        <v>0</v>
      </c>
    </row>
    <row r="252" spans="1:63" x14ac:dyDescent="0.25">
      <c r="A252" s="4" t="s">
        <v>876</v>
      </c>
      <c r="B252" s="4" t="s">
        <v>877</v>
      </c>
      <c r="C252" s="5" t="s">
        <v>878</v>
      </c>
      <c r="D252" s="5" t="s">
        <v>40</v>
      </c>
      <c r="E252" s="5" t="s">
        <v>9</v>
      </c>
      <c r="F252" s="5"/>
      <c r="G252" s="5" t="s">
        <v>132</v>
      </c>
      <c r="H252" s="5"/>
      <c r="I252" s="5" t="s">
        <v>132</v>
      </c>
      <c r="J252" s="5"/>
      <c r="K252" s="5" t="s">
        <v>132</v>
      </c>
      <c r="L252" s="23"/>
      <c r="AF252" t="s">
        <v>134</v>
      </c>
      <c r="BJ252">
        <f t="shared" si="6"/>
        <v>0</v>
      </c>
      <c r="BK252">
        <f t="shared" si="7"/>
        <v>0</v>
      </c>
    </row>
    <row r="253" spans="1:63" x14ac:dyDescent="0.25">
      <c r="A253" s="6" t="s">
        <v>879</v>
      </c>
      <c r="B253" s="6" t="s">
        <v>880</v>
      </c>
      <c r="C253" s="8" t="s">
        <v>881</v>
      </c>
      <c r="D253" s="8" t="s">
        <v>131</v>
      </c>
      <c r="E253" s="8" t="s">
        <v>13</v>
      </c>
      <c r="F253" s="8"/>
      <c r="G253" s="8" t="s">
        <v>132</v>
      </c>
      <c r="H253" s="8"/>
      <c r="I253" s="5" t="s">
        <v>132</v>
      </c>
      <c r="J253" s="8"/>
      <c r="K253" s="5" t="s">
        <v>132</v>
      </c>
      <c r="L253" s="23"/>
      <c r="AF253" t="s">
        <v>134</v>
      </c>
      <c r="BJ253">
        <f t="shared" si="6"/>
        <v>0</v>
      </c>
      <c r="BK253">
        <f t="shared" si="7"/>
        <v>0</v>
      </c>
    </row>
    <row r="254" spans="1:63" x14ac:dyDescent="0.25">
      <c r="A254" s="4" t="s">
        <v>882</v>
      </c>
      <c r="B254" s="4" t="s">
        <v>883</v>
      </c>
      <c r="C254" s="5" t="s">
        <v>884</v>
      </c>
      <c r="D254" s="5" t="s">
        <v>40</v>
      </c>
      <c r="E254" s="5" t="s">
        <v>15</v>
      </c>
      <c r="F254" s="5"/>
      <c r="G254" s="5" t="s">
        <v>132</v>
      </c>
      <c r="H254" s="5"/>
      <c r="I254" s="5" t="s">
        <v>132</v>
      </c>
      <c r="J254" s="5"/>
      <c r="K254" s="5" t="s">
        <v>132</v>
      </c>
      <c r="L254" s="23"/>
      <c r="AF254" t="s">
        <v>134</v>
      </c>
      <c r="BJ254">
        <f t="shared" si="6"/>
        <v>0</v>
      </c>
      <c r="BK254">
        <f t="shared" si="7"/>
        <v>0</v>
      </c>
    </row>
    <row r="255" spans="1:63" x14ac:dyDescent="0.25">
      <c r="A255" s="6" t="s">
        <v>885</v>
      </c>
      <c r="B255" s="6" t="s">
        <v>886</v>
      </c>
      <c r="C255" s="8" t="s">
        <v>887</v>
      </c>
      <c r="D255" s="8" t="s">
        <v>40</v>
      </c>
      <c r="E255" s="8" t="s">
        <v>29</v>
      </c>
      <c r="F255" s="8"/>
      <c r="G255" s="8" t="s">
        <v>132</v>
      </c>
      <c r="H255" s="8"/>
      <c r="I255" s="5" t="s">
        <v>132</v>
      </c>
      <c r="J255" s="8"/>
      <c r="K255" s="5" t="s">
        <v>132</v>
      </c>
      <c r="L255" s="23"/>
      <c r="AF255" t="s">
        <v>134</v>
      </c>
      <c r="BJ255">
        <f t="shared" si="6"/>
        <v>0</v>
      </c>
      <c r="BK255">
        <f t="shared" si="7"/>
        <v>0</v>
      </c>
    </row>
    <row r="256" spans="1:63" x14ac:dyDescent="0.25">
      <c r="A256" s="4" t="s">
        <v>888</v>
      </c>
      <c r="B256" s="4" t="s">
        <v>889</v>
      </c>
      <c r="C256" s="5" t="s">
        <v>890</v>
      </c>
      <c r="D256" s="5" t="s">
        <v>40</v>
      </c>
      <c r="E256" s="5" t="s">
        <v>13</v>
      </c>
      <c r="F256" s="5"/>
      <c r="G256" s="5" t="s">
        <v>132</v>
      </c>
      <c r="H256" s="5"/>
      <c r="I256" s="5" t="s">
        <v>132</v>
      </c>
      <c r="J256" s="5"/>
      <c r="K256" s="5" t="s">
        <v>132</v>
      </c>
      <c r="L256" s="23"/>
      <c r="AF256" t="s">
        <v>134</v>
      </c>
      <c r="BJ256">
        <f t="shared" si="6"/>
        <v>0</v>
      </c>
      <c r="BK256">
        <f t="shared" si="7"/>
        <v>0</v>
      </c>
    </row>
    <row r="257" spans="1:63" x14ac:dyDescent="0.25">
      <c r="A257" s="6" t="s">
        <v>891</v>
      </c>
      <c r="B257" s="6" t="s">
        <v>892</v>
      </c>
      <c r="C257" s="8" t="s">
        <v>893</v>
      </c>
      <c r="D257" s="8" t="s">
        <v>40</v>
      </c>
      <c r="E257" s="8" t="s">
        <v>7</v>
      </c>
      <c r="F257" s="8"/>
      <c r="G257" s="8" t="s">
        <v>132</v>
      </c>
      <c r="H257" s="8"/>
      <c r="I257" s="5" t="s">
        <v>132</v>
      </c>
      <c r="J257" s="8"/>
      <c r="K257" s="5" t="s">
        <v>132</v>
      </c>
      <c r="L257" s="23"/>
      <c r="AF257" t="s">
        <v>134</v>
      </c>
      <c r="BJ257">
        <f t="shared" si="6"/>
        <v>0</v>
      </c>
      <c r="BK257">
        <f t="shared" si="7"/>
        <v>0</v>
      </c>
    </row>
    <row r="258" spans="1:63" x14ac:dyDescent="0.25">
      <c r="A258" s="4" t="s">
        <v>894</v>
      </c>
      <c r="B258" s="4" t="s">
        <v>895</v>
      </c>
      <c r="C258" s="5" t="s">
        <v>896</v>
      </c>
      <c r="D258" s="5" t="s">
        <v>40</v>
      </c>
      <c r="E258" s="5" t="s">
        <v>31</v>
      </c>
      <c r="F258" s="5"/>
      <c r="G258" s="5" t="s">
        <v>132</v>
      </c>
      <c r="H258" s="5"/>
      <c r="I258" s="5" t="s">
        <v>132</v>
      </c>
      <c r="J258" s="5"/>
      <c r="K258" s="5" t="s">
        <v>132</v>
      </c>
      <c r="L258" s="23"/>
      <c r="AF258" t="s">
        <v>134</v>
      </c>
      <c r="BJ258">
        <f t="shared" si="6"/>
        <v>0</v>
      </c>
      <c r="BK258">
        <f t="shared" si="7"/>
        <v>0</v>
      </c>
    </row>
    <row r="259" spans="1:63" x14ac:dyDescent="0.25">
      <c r="A259" s="6" t="s">
        <v>897</v>
      </c>
      <c r="B259" s="6" t="s">
        <v>898</v>
      </c>
      <c r="C259" s="8" t="s">
        <v>899</v>
      </c>
      <c r="D259" s="8" t="s">
        <v>40</v>
      </c>
      <c r="E259" s="8" t="s">
        <v>31</v>
      </c>
      <c r="F259" s="8"/>
      <c r="G259" s="8" t="s">
        <v>132</v>
      </c>
      <c r="H259" s="8"/>
      <c r="I259" s="5" t="s">
        <v>132</v>
      </c>
      <c r="J259" s="8"/>
      <c r="K259" s="5" t="s">
        <v>132</v>
      </c>
      <c r="L259" s="23"/>
      <c r="AF259" t="s">
        <v>134</v>
      </c>
      <c r="BJ259">
        <f t="shared" si="6"/>
        <v>0</v>
      </c>
      <c r="BK259">
        <f t="shared" si="7"/>
        <v>0</v>
      </c>
    </row>
    <row r="260" spans="1:63" x14ac:dyDescent="0.25">
      <c r="A260" s="4" t="s">
        <v>900</v>
      </c>
      <c r="B260" s="4" t="s">
        <v>901</v>
      </c>
      <c r="C260" s="5" t="s">
        <v>902</v>
      </c>
      <c r="D260" s="5" t="s">
        <v>40</v>
      </c>
      <c r="E260" s="5" t="s">
        <v>7</v>
      </c>
      <c r="F260" s="5"/>
      <c r="G260" s="5" t="s">
        <v>132</v>
      </c>
      <c r="H260" s="5"/>
      <c r="I260" s="5" t="s">
        <v>132</v>
      </c>
      <c r="J260" s="5"/>
      <c r="K260" s="5" t="s">
        <v>132</v>
      </c>
      <c r="L260" s="23"/>
      <c r="AF260" t="s">
        <v>134</v>
      </c>
      <c r="BJ260">
        <f t="shared" si="6"/>
        <v>0</v>
      </c>
      <c r="BK260">
        <f t="shared" si="7"/>
        <v>0</v>
      </c>
    </row>
    <row r="261" spans="1:63" x14ac:dyDescent="0.25">
      <c r="A261" s="6" t="s">
        <v>903</v>
      </c>
      <c r="B261" s="6" t="s">
        <v>904</v>
      </c>
      <c r="C261" s="8" t="s">
        <v>905</v>
      </c>
      <c r="D261" s="8" t="s">
        <v>40</v>
      </c>
      <c r="E261" s="8" t="s">
        <v>7</v>
      </c>
      <c r="F261" s="8"/>
      <c r="G261" s="8" t="s">
        <v>132</v>
      </c>
      <c r="H261" s="8"/>
      <c r="I261" s="5" t="s">
        <v>132</v>
      </c>
      <c r="J261" s="8"/>
      <c r="K261" s="5" t="s">
        <v>132</v>
      </c>
      <c r="L261" s="23"/>
      <c r="AF261" t="s">
        <v>134</v>
      </c>
      <c r="BJ261">
        <f t="shared" ref="BJ261:BJ324" si="8">COUNTIF(AH261:AW261,"Yes")</f>
        <v>0</v>
      </c>
      <c r="BK261">
        <f t="shared" ref="BK261:BK324" si="9">COUNTIF(AY261:BG261, "Yes")</f>
        <v>0</v>
      </c>
    </row>
    <row r="262" spans="1:63" x14ac:dyDescent="0.25">
      <c r="A262" s="4" t="s">
        <v>906</v>
      </c>
      <c r="B262" s="4" t="s">
        <v>907</v>
      </c>
      <c r="C262" s="5" t="s">
        <v>908</v>
      </c>
      <c r="D262" s="5" t="s">
        <v>40</v>
      </c>
      <c r="E262" s="5" t="s">
        <v>13</v>
      </c>
      <c r="F262" s="5"/>
      <c r="G262" s="5" t="s">
        <v>132</v>
      </c>
      <c r="H262" s="5"/>
      <c r="I262" s="5" t="s">
        <v>132</v>
      </c>
      <c r="J262" s="5"/>
      <c r="K262" s="5" t="s">
        <v>132</v>
      </c>
      <c r="L262" s="23"/>
      <c r="AF262" t="s">
        <v>134</v>
      </c>
      <c r="BJ262">
        <f t="shared" si="8"/>
        <v>0</v>
      </c>
      <c r="BK262">
        <f t="shared" si="9"/>
        <v>0</v>
      </c>
    </row>
    <row r="263" spans="1:63" x14ac:dyDescent="0.25">
      <c r="A263" s="6" t="s">
        <v>909</v>
      </c>
      <c r="B263" s="6" t="s">
        <v>910</v>
      </c>
      <c r="C263" s="8" t="s">
        <v>911</v>
      </c>
      <c r="D263" s="8" t="s">
        <v>40</v>
      </c>
      <c r="E263" s="8" t="s">
        <v>15</v>
      </c>
      <c r="F263" s="8"/>
      <c r="G263" s="8" t="s">
        <v>132</v>
      </c>
      <c r="H263" s="8"/>
      <c r="I263" s="5" t="s">
        <v>132</v>
      </c>
      <c r="J263" s="8"/>
      <c r="K263" s="5" t="s">
        <v>132</v>
      </c>
      <c r="L263" s="23"/>
      <c r="AF263" t="s">
        <v>134</v>
      </c>
      <c r="BJ263">
        <f t="shared" si="8"/>
        <v>0</v>
      </c>
      <c r="BK263">
        <f t="shared" si="9"/>
        <v>0</v>
      </c>
    </row>
    <row r="264" spans="1:63" x14ac:dyDescent="0.25">
      <c r="A264" s="4" t="s">
        <v>912</v>
      </c>
      <c r="B264" s="4" t="s">
        <v>913</v>
      </c>
      <c r="C264" s="5" t="s">
        <v>914</v>
      </c>
      <c r="D264" s="5" t="s">
        <v>40</v>
      </c>
      <c r="E264" s="5" t="s">
        <v>23</v>
      </c>
      <c r="F264" s="5"/>
      <c r="G264" s="5" t="s">
        <v>132</v>
      </c>
      <c r="H264" s="5"/>
      <c r="I264" s="5" t="s">
        <v>132</v>
      </c>
      <c r="J264" s="5"/>
      <c r="K264" s="5" t="s">
        <v>132</v>
      </c>
      <c r="L264" s="23"/>
      <c r="AF264" t="s">
        <v>134</v>
      </c>
      <c r="BJ264">
        <f t="shared" si="8"/>
        <v>0</v>
      </c>
      <c r="BK264">
        <f t="shared" si="9"/>
        <v>0</v>
      </c>
    </row>
    <row r="265" spans="1:63" x14ac:dyDescent="0.25">
      <c r="A265" s="6" t="s">
        <v>915</v>
      </c>
      <c r="B265" s="6" t="s">
        <v>916</v>
      </c>
      <c r="C265" s="8" t="s">
        <v>917</v>
      </c>
      <c r="D265" s="8" t="s">
        <v>40</v>
      </c>
      <c r="E265" s="8" t="s">
        <v>29</v>
      </c>
      <c r="F265" s="8"/>
      <c r="G265" s="8" t="s">
        <v>132</v>
      </c>
      <c r="H265" s="8"/>
      <c r="I265" s="5" t="s">
        <v>132</v>
      </c>
      <c r="J265" s="8"/>
      <c r="K265" s="5" t="s">
        <v>132</v>
      </c>
      <c r="L265" s="23"/>
      <c r="AF265" t="s">
        <v>134</v>
      </c>
      <c r="BJ265">
        <f t="shared" si="8"/>
        <v>0</v>
      </c>
      <c r="BK265">
        <f t="shared" si="9"/>
        <v>0</v>
      </c>
    </row>
    <row r="266" spans="1:63" x14ac:dyDescent="0.25">
      <c r="A266" s="4" t="s">
        <v>918</v>
      </c>
      <c r="B266" s="4" t="s">
        <v>919</v>
      </c>
      <c r="C266" s="5" t="s">
        <v>920</v>
      </c>
      <c r="D266" s="5" t="s">
        <v>131</v>
      </c>
      <c r="E266" s="5" t="s">
        <v>23</v>
      </c>
      <c r="F266" s="5"/>
      <c r="G266" s="5" t="s">
        <v>132</v>
      </c>
      <c r="H266" s="5"/>
      <c r="I266" s="5" t="s">
        <v>132</v>
      </c>
      <c r="J266" s="5"/>
      <c r="K266" s="5" t="s">
        <v>132</v>
      </c>
      <c r="L266" s="23"/>
      <c r="AF266" t="s">
        <v>134</v>
      </c>
      <c r="BJ266">
        <f t="shared" si="8"/>
        <v>0</v>
      </c>
      <c r="BK266">
        <f t="shared" si="9"/>
        <v>0</v>
      </c>
    </row>
    <row r="267" spans="1:63" x14ac:dyDescent="0.25">
      <c r="A267" s="6" t="s">
        <v>921</v>
      </c>
      <c r="B267" s="6" t="s">
        <v>922</v>
      </c>
      <c r="C267" s="8" t="s">
        <v>923</v>
      </c>
      <c r="D267" s="8" t="s">
        <v>131</v>
      </c>
      <c r="E267" s="8" t="s">
        <v>23</v>
      </c>
      <c r="F267" s="8"/>
      <c r="G267" s="8" t="s">
        <v>132</v>
      </c>
      <c r="H267" s="8"/>
      <c r="I267" s="5" t="s">
        <v>132</v>
      </c>
      <c r="J267" s="8"/>
      <c r="K267" s="5" t="s">
        <v>132</v>
      </c>
      <c r="L267" s="23"/>
      <c r="AF267" t="s">
        <v>134</v>
      </c>
      <c r="BJ267">
        <f t="shared" si="8"/>
        <v>0</v>
      </c>
      <c r="BK267">
        <f t="shared" si="9"/>
        <v>0</v>
      </c>
    </row>
    <row r="268" spans="1:63" x14ac:dyDescent="0.25">
      <c r="A268" s="4" t="s">
        <v>924</v>
      </c>
      <c r="B268" s="4" t="s">
        <v>925</v>
      </c>
      <c r="C268" s="5" t="s">
        <v>926</v>
      </c>
      <c r="D268" s="5" t="s">
        <v>40</v>
      </c>
      <c r="E268" s="5" t="s">
        <v>19</v>
      </c>
      <c r="F268" s="5"/>
      <c r="G268" s="5" t="s">
        <v>132</v>
      </c>
      <c r="H268" s="5"/>
      <c r="I268" s="5" t="s">
        <v>132</v>
      </c>
      <c r="J268" s="5"/>
      <c r="K268" s="5" t="s">
        <v>132</v>
      </c>
      <c r="L268" s="23"/>
      <c r="AF268" t="s">
        <v>134</v>
      </c>
      <c r="BJ268">
        <f t="shared" si="8"/>
        <v>0</v>
      </c>
      <c r="BK268">
        <f t="shared" si="9"/>
        <v>0</v>
      </c>
    </row>
    <row r="269" spans="1:63" x14ac:dyDescent="0.25">
      <c r="A269" s="6" t="s">
        <v>927</v>
      </c>
      <c r="B269" s="6" t="s">
        <v>928</v>
      </c>
      <c r="C269" s="8" t="s">
        <v>929</v>
      </c>
      <c r="D269" s="8" t="s">
        <v>40</v>
      </c>
      <c r="E269" s="8" t="s">
        <v>17</v>
      </c>
      <c r="F269" s="8"/>
      <c r="G269" s="8" t="s">
        <v>132</v>
      </c>
      <c r="H269" s="8"/>
      <c r="I269" s="5" t="s">
        <v>132</v>
      </c>
      <c r="J269" s="8"/>
      <c r="K269" s="5" t="s">
        <v>132</v>
      </c>
      <c r="L269" s="23"/>
      <c r="AF269" t="s">
        <v>134</v>
      </c>
      <c r="BJ269">
        <f t="shared" si="8"/>
        <v>0</v>
      </c>
      <c r="BK269">
        <f t="shared" si="9"/>
        <v>0</v>
      </c>
    </row>
    <row r="270" spans="1:63" x14ac:dyDescent="0.25">
      <c r="A270" s="4" t="s">
        <v>930</v>
      </c>
      <c r="B270" s="4" t="s">
        <v>931</v>
      </c>
      <c r="C270" s="5" t="s">
        <v>932</v>
      </c>
      <c r="D270" s="5" t="s">
        <v>40</v>
      </c>
      <c r="E270" s="5" t="s">
        <v>9</v>
      </c>
      <c r="F270" s="5"/>
      <c r="G270" s="5" t="s">
        <v>132</v>
      </c>
      <c r="H270" s="5"/>
      <c r="I270" s="5" t="s">
        <v>132</v>
      </c>
      <c r="J270" s="5"/>
      <c r="K270" s="5" t="s">
        <v>132</v>
      </c>
      <c r="L270" s="23"/>
      <c r="AF270" t="s">
        <v>134</v>
      </c>
      <c r="BJ270">
        <f t="shared" si="8"/>
        <v>0</v>
      </c>
      <c r="BK270">
        <f t="shared" si="9"/>
        <v>0</v>
      </c>
    </row>
    <row r="271" spans="1:63" x14ac:dyDescent="0.25">
      <c r="A271" s="6" t="s">
        <v>933</v>
      </c>
      <c r="B271" s="6" t="s">
        <v>934</v>
      </c>
      <c r="C271" s="8" t="s">
        <v>935</v>
      </c>
      <c r="D271" s="8" t="s">
        <v>40</v>
      </c>
      <c r="E271" s="8" t="s">
        <v>19</v>
      </c>
      <c r="F271" s="8"/>
      <c r="G271" s="8" t="s">
        <v>132</v>
      </c>
      <c r="H271" s="8"/>
      <c r="I271" s="5" t="s">
        <v>132</v>
      </c>
      <c r="J271" s="8"/>
      <c r="K271" s="5" t="s">
        <v>132</v>
      </c>
      <c r="L271" s="23"/>
      <c r="AF271" t="s">
        <v>134</v>
      </c>
      <c r="BJ271">
        <f t="shared" si="8"/>
        <v>0</v>
      </c>
      <c r="BK271">
        <f t="shared" si="9"/>
        <v>0</v>
      </c>
    </row>
    <row r="272" spans="1:63" x14ac:dyDescent="0.25">
      <c r="A272" s="4" t="s">
        <v>936</v>
      </c>
      <c r="B272" s="4" t="s">
        <v>937</v>
      </c>
      <c r="C272" s="5" t="s">
        <v>938</v>
      </c>
      <c r="D272" s="5" t="s">
        <v>40</v>
      </c>
      <c r="E272" s="5" t="s">
        <v>29</v>
      </c>
      <c r="F272" s="5"/>
      <c r="G272" s="5" t="s">
        <v>132</v>
      </c>
      <c r="H272" s="5"/>
      <c r="I272" s="5" t="s">
        <v>132</v>
      </c>
      <c r="J272" s="5"/>
      <c r="K272" s="5" t="s">
        <v>132</v>
      </c>
      <c r="L272" s="23"/>
      <c r="AF272" t="s">
        <v>134</v>
      </c>
      <c r="BJ272">
        <f t="shared" si="8"/>
        <v>0</v>
      </c>
      <c r="BK272">
        <f t="shared" si="9"/>
        <v>0</v>
      </c>
    </row>
    <row r="273" spans="1:63" x14ac:dyDescent="0.25">
      <c r="A273" s="6" t="s">
        <v>939</v>
      </c>
      <c r="B273" s="6" t="s">
        <v>940</v>
      </c>
      <c r="C273" s="8" t="s">
        <v>941</v>
      </c>
      <c r="D273" s="8" t="s">
        <v>40</v>
      </c>
      <c r="E273" s="8" t="s">
        <v>25</v>
      </c>
      <c r="F273" s="8"/>
      <c r="G273" s="8" t="s">
        <v>132</v>
      </c>
      <c r="H273" s="8"/>
      <c r="I273" s="5" t="s">
        <v>132</v>
      </c>
      <c r="J273" s="8"/>
      <c r="K273" s="5" t="s">
        <v>132</v>
      </c>
      <c r="L273" s="23"/>
      <c r="AF273" t="s">
        <v>134</v>
      </c>
      <c r="BJ273">
        <f t="shared" si="8"/>
        <v>0</v>
      </c>
      <c r="BK273">
        <f t="shared" si="9"/>
        <v>0</v>
      </c>
    </row>
    <row r="274" spans="1:63" x14ac:dyDescent="0.25">
      <c r="A274" s="4" t="s">
        <v>942</v>
      </c>
      <c r="B274" s="4" t="s">
        <v>943</v>
      </c>
      <c r="C274" s="5" t="s">
        <v>714</v>
      </c>
      <c r="D274" s="5" t="s">
        <v>40</v>
      </c>
      <c r="E274" s="5" t="s">
        <v>25</v>
      </c>
      <c r="F274" s="5"/>
      <c r="G274" s="5" t="s">
        <v>132</v>
      </c>
      <c r="H274" s="5"/>
      <c r="I274" s="5" t="s">
        <v>132</v>
      </c>
      <c r="J274" s="5"/>
      <c r="K274" s="5" t="s">
        <v>132</v>
      </c>
      <c r="L274" s="23"/>
      <c r="AF274" t="s">
        <v>134</v>
      </c>
      <c r="BJ274">
        <f t="shared" si="8"/>
        <v>0</v>
      </c>
      <c r="BK274">
        <f t="shared" si="9"/>
        <v>0</v>
      </c>
    </row>
    <row r="275" spans="1:63" x14ac:dyDescent="0.25">
      <c r="A275" s="6" t="s">
        <v>944</v>
      </c>
      <c r="B275" s="6" t="s">
        <v>945</v>
      </c>
      <c r="C275" s="8" t="s">
        <v>946</v>
      </c>
      <c r="D275" s="8" t="s">
        <v>40</v>
      </c>
      <c r="E275" s="8" t="s">
        <v>29</v>
      </c>
      <c r="F275" s="8"/>
      <c r="G275" s="8" t="s">
        <v>132</v>
      </c>
      <c r="H275" s="8"/>
      <c r="I275" s="5" t="s">
        <v>132</v>
      </c>
      <c r="J275" s="8"/>
      <c r="K275" s="5" t="s">
        <v>132</v>
      </c>
      <c r="L275" s="23"/>
      <c r="AF275" t="s">
        <v>134</v>
      </c>
      <c r="BJ275">
        <f t="shared" si="8"/>
        <v>0</v>
      </c>
      <c r="BK275">
        <f t="shared" si="9"/>
        <v>0</v>
      </c>
    </row>
    <row r="276" spans="1:63" x14ac:dyDescent="0.25">
      <c r="A276" s="4" t="s">
        <v>947</v>
      </c>
      <c r="B276" s="4" t="s">
        <v>948</v>
      </c>
      <c r="C276" s="5" t="s">
        <v>949</v>
      </c>
      <c r="D276" s="5" t="s">
        <v>40</v>
      </c>
      <c r="E276" s="5" t="s">
        <v>9</v>
      </c>
      <c r="F276" s="5"/>
      <c r="G276" s="5" t="s">
        <v>132</v>
      </c>
      <c r="H276" s="5"/>
      <c r="I276" s="5" t="s">
        <v>132</v>
      </c>
      <c r="J276" s="5"/>
      <c r="K276" s="5" t="s">
        <v>132</v>
      </c>
      <c r="L276" s="23"/>
      <c r="AF276" t="s">
        <v>134</v>
      </c>
      <c r="BJ276">
        <f t="shared" si="8"/>
        <v>0</v>
      </c>
      <c r="BK276">
        <f t="shared" si="9"/>
        <v>0</v>
      </c>
    </row>
    <row r="277" spans="1:63" x14ac:dyDescent="0.25">
      <c r="A277" s="6" t="s">
        <v>950</v>
      </c>
      <c r="B277" s="6" t="s">
        <v>951</v>
      </c>
      <c r="C277" s="8" t="s">
        <v>952</v>
      </c>
      <c r="D277" s="8" t="s">
        <v>40</v>
      </c>
      <c r="E277" s="8" t="s">
        <v>29</v>
      </c>
      <c r="F277" s="8"/>
      <c r="G277" s="8" t="s">
        <v>132</v>
      </c>
      <c r="H277" s="8"/>
      <c r="I277" s="5" t="s">
        <v>132</v>
      </c>
      <c r="J277" s="8"/>
      <c r="K277" s="5" t="s">
        <v>132</v>
      </c>
      <c r="L277" s="23"/>
      <c r="AF277" t="s">
        <v>134</v>
      </c>
      <c r="BJ277">
        <f t="shared" si="8"/>
        <v>0</v>
      </c>
      <c r="BK277">
        <f t="shared" si="9"/>
        <v>0</v>
      </c>
    </row>
    <row r="278" spans="1:63" x14ac:dyDescent="0.25">
      <c r="A278" s="4" t="s">
        <v>953</v>
      </c>
      <c r="B278" s="4" t="s">
        <v>954</v>
      </c>
      <c r="C278" s="5" t="s">
        <v>955</v>
      </c>
      <c r="D278" s="5" t="s">
        <v>40</v>
      </c>
      <c r="E278" s="5" t="s">
        <v>9</v>
      </c>
      <c r="F278" s="5"/>
      <c r="G278" s="5" t="s">
        <v>132</v>
      </c>
      <c r="H278" s="5"/>
      <c r="I278" s="5" t="s">
        <v>132</v>
      </c>
      <c r="J278" s="5"/>
      <c r="K278" s="5" t="s">
        <v>132</v>
      </c>
      <c r="L278" s="23"/>
      <c r="AF278" t="s">
        <v>134</v>
      </c>
      <c r="BJ278">
        <f t="shared" si="8"/>
        <v>0</v>
      </c>
      <c r="BK278">
        <f t="shared" si="9"/>
        <v>0</v>
      </c>
    </row>
    <row r="279" spans="1:63" x14ac:dyDescent="0.25">
      <c r="A279" s="6" t="s">
        <v>956</v>
      </c>
      <c r="B279" s="6" t="s">
        <v>957</v>
      </c>
      <c r="C279" s="8" t="s">
        <v>958</v>
      </c>
      <c r="D279" s="8" t="s">
        <v>40</v>
      </c>
      <c r="E279" s="8" t="s">
        <v>15</v>
      </c>
      <c r="F279" s="8"/>
      <c r="G279" s="8" t="s">
        <v>132</v>
      </c>
      <c r="H279" s="8"/>
      <c r="I279" s="5" t="s">
        <v>132</v>
      </c>
      <c r="J279" s="8"/>
      <c r="K279" s="5" t="s">
        <v>132</v>
      </c>
      <c r="L279" s="23"/>
      <c r="AF279" t="s">
        <v>134</v>
      </c>
      <c r="BJ279">
        <f t="shared" si="8"/>
        <v>0</v>
      </c>
      <c r="BK279">
        <f t="shared" si="9"/>
        <v>0</v>
      </c>
    </row>
    <row r="280" spans="1:63" x14ac:dyDescent="0.25">
      <c r="A280" s="4" t="s">
        <v>959</v>
      </c>
      <c r="B280" s="4" t="s">
        <v>960</v>
      </c>
      <c r="C280" s="5" t="s">
        <v>961</v>
      </c>
      <c r="D280" s="5" t="s">
        <v>40</v>
      </c>
      <c r="E280" s="5" t="s">
        <v>9</v>
      </c>
      <c r="F280" s="5"/>
      <c r="G280" s="5" t="s">
        <v>132</v>
      </c>
      <c r="H280" s="5"/>
      <c r="I280" s="5" t="s">
        <v>132</v>
      </c>
      <c r="J280" s="5"/>
      <c r="K280" s="5" t="s">
        <v>132</v>
      </c>
      <c r="L280" s="23"/>
      <c r="AF280" t="s">
        <v>134</v>
      </c>
      <c r="BJ280">
        <f t="shared" si="8"/>
        <v>0</v>
      </c>
      <c r="BK280">
        <f t="shared" si="9"/>
        <v>0</v>
      </c>
    </row>
    <row r="281" spans="1:63" x14ac:dyDescent="0.25">
      <c r="A281" s="6" t="s">
        <v>962</v>
      </c>
      <c r="B281" s="6" t="s">
        <v>963</v>
      </c>
      <c r="C281" s="8" t="s">
        <v>964</v>
      </c>
      <c r="D281" s="8" t="s">
        <v>131</v>
      </c>
      <c r="E281" s="8" t="s">
        <v>25</v>
      </c>
      <c r="F281" s="8"/>
      <c r="G281" s="8" t="s">
        <v>132</v>
      </c>
      <c r="H281" s="8"/>
      <c r="I281" s="5" t="s">
        <v>132</v>
      </c>
      <c r="J281" s="8"/>
      <c r="K281" s="5" t="s">
        <v>132</v>
      </c>
      <c r="L281" s="23"/>
      <c r="AF281" t="s">
        <v>134</v>
      </c>
      <c r="BJ281">
        <f t="shared" si="8"/>
        <v>0</v>
      </c>
      <c r="BK281">
        <f t="shared" si="9"/>
        <v>0</v>
      </c>
    </row>
    <row r="282" spans="1:63" x14ac:dyDescent="0.25">
      <c r="A282" s="4" t="s">
        <v>965</v>
      </c>
      <c r="B282" s="4" t="s">
        <v>966</v>
      </c>
      <c r="C282" s="5" t="s">
        <v>967</v>
      </c>
      <c r="D282" s="5" t="s">
        <v>40</v>
      </c>
      <c r="E282" s="5" t="s">
        <v>23</v>
      </c>
      <c r="F282" s="5"/>
      <c r="G282" s="5" t="s">
        <v>132</v>
      </c>
      <c r="H282" s="5"/>
      <c r="I282" s="5" t="s">
        <v>132</v>
      </c>
      <c r="J282" s="5"/>
      <c r="K282" s="5" t="s">
        <v>132</v>
      </c>
      <c r="L282" s="23"/>
      <c r="AF282" t="s">
        <v>134</v>
      </c>
      <c r="BJ282">
        <f t="shared" si="8"/>
        <v>0</v>
      </c>
      <c r="BK282">
        <f t="shared" si="9"/>
        <v>0</v>
      </c>
    </row>
    <row r="283" spans="1:63" x14ac:dyDescent="0.25">
      <c r="A283" s="6" t="s">
        <v>968</v>
      </c>
      <c r="B283" s="6" t="s">
        <v>969</v>
      </c>
      <c r="C283" s="8" t="s">
        <v>970</v>
      </c>
      <c r="D283" s="8" t="s">
        <v>40</v>
      </c>
      <c r="E283" s="8" t="s">
        <v>31</v>
      </c>
      <c r="F283" s="8"/>
      <c r="G283" s="8" t="s">
        <v>132</v>
      </c>
      <c r="H283" s="8"/>
      <c r="I283" s="5" t="s">
        <v>132</v>
      </c>
      <c r="J283" s="8"/>
      <c r="K283" s="5" t="s">
        <v>132</v>
      </c>
      <c r="L283" s="23"/>
      <c r="AF283" t="s">
        <v>134</v>
      </c>
      <c r="BJ283">
        <f t="shared" si="8"/>
        <v>0</v>
      </c>
      <c r="BK283">
        <f t="shared" si="9"/>
        <v>0</v>
      </c>
    </row>
    <row r="284" spans="1:63" x14ac:dyDescent="0.25">
      <c r="A284" s="4" t="s">
        <v>971</v>
      </c>
      <c r="B284" s="4" t="s">
        <v>972</v>
      </c>
      <c r="C284" s="5" t="s">
        <v>973</v>
      </c>
      <c r="D284" s="5" t="s">
        <v>131</v>
      </c>
      <c r="E284" s="5" t="s">
        <v>25</v>
      </c>
      <c r="F284" s="5"/>
      <c r="G284" s="5" t="s">
        <v>132</v>
      </c>
      <c r="H284" s="5"/>
      <c r="I284" s="5" t="s">
        <v>132</v>
      </c>
      <c r="J284" s="5"/>
      <c r="K284" s="5" t="s">
        <v>132</v>
      </c>
      <c r="L284" s="23"/>
      <c r="AF284" t="s">
        <v>134</v>
      </c>
      <c r="BJ284">
        <f t="shared" si="8"/>
        <v>0</v>
      </c>
      <c r="BK284">
        <f t="shared" si="9"/>
        <v>0</v>
      </c>
    </row>
    <row r="285" spans="1:63" x14ac:dyDescent="0.25">
      <c r="A285" s="6" t="s">
        <v>974</v>
      </c>
      <c r="B285" s="6" t="s">
        <v>975</v>
      </c>
      <c r="C285" s="8" t="s">
        <v>976</v>
      </c>
      <c r="D285" s="8" t="s">
        <v>40</v>
      </c>
      <c r="E285" s="8" t="s">
        <v>13</v>
      </c>
      <c r="F285" s="8"/>
      <c r="G285" s="8" t="s">
        <v>132</v>
      </c>
      <c r="H285" s="8"/>
      <c r="I285" s="5" t="s">
        <v>132</v>
      </c>
      <c r="J285" s="8"/>
      <c r="K285" s="5" t="s">
        <v>132</v>
      </c>
      <c r="L285" s="23"/>
      <c r="AF285" t="s">
        <v>134</v>
      </c>
      <c r="BJ285">
        <f t="shared" si="8"/>
        <v>0</v>
      </c>
      <c r="BK285">
        <f t="shared" si="9"/>
        <v>0</v>
      </c>
    </row>
    <row r="286" spans="1:63" x14ac:dyDescent="0.25">
      <c r="A286" s="4" t="s">
        <v>977</v>
      </c>
      <c r="B286" s="4" t="s">
        <v>978</v>
      </c>
      <c r="C286" s="5" t="s">
        <v>979</v>
      </c>
      <c r="D286" s="5" t="s">
        <v>40</v>
      </c>
      <c r="E286" s="5" t="s">
        <v>13</v>
      </c>
      <c r="F286" s="5"/>
      <c r="G286" s="5" t="s">
        <v>132</v>
      </c>
      <c r="H286" s="5"/>
      <c r="I286" s="5" t="s">
        <v>132</v>
      </c>
      <c r="J286" s="5"/>
      <c r="K286" s="5" t="s">
        <v>132</v>
      </c>
      <c r="L286" s="23"/>
      <c r="AF286" t="s">
        <v>134</v>
      </c>
      <c r="BJ286">
        <f t="shared" si="8"/>
        <v>0</v>
      </c>
      <c r="BK286">
        <f t="shared" si="9"/>
        <v>0</v>
      </c>
    </row>
    <row r="287" spans="1:63" x14ac:dyDescent="0.25">
      <c r="A287" s="6" t="s">
        <v>980</v>
      </c>
      <c r="B287" s="6" t="s">
        <v>981</v>
      </c>
      <c r="C287" s="8" t="s">
        <v>982</v>
      </c>
      <c r="D287" s="8" t="s">
        <v>40</v>
      </c>
      <c r="E287" s="8" t="s">
        <v>23</v>
      </c>
      <c r="F287" s="8"/>
      <c r="G287" s="8" t="s">
        <v>132</v>
      </c>
      <c r="H287" s="8"/>
      <c r="I287" s="5" t="s">
        <v>132</v>
      </c>
      <c r="J287" s="8"/>
      <c r="K287" s="5" t="s">
        <v>132</v>
      </c>
      <c r="L287" s="23"/>
      <c r="AF287" t="s">
        <v>134</v>
      </c>
      <c r="BJ287">
        <f t="shared" si="8"/>
        <v>0</v>
      </c>
      <c r="BK287">
        <f t="shared" si="9"/>
        <v>0</v>
      </c>
    </row>
    <row r="288" spans="1:63" x14ac:dyDescent="0.25">
      <c r="A288" s="4" t="s">
        <v>983</v>
      </c>
      <c r="B288" s="4" t="s">
        <v>984</v>
      </c>
      <c r="C288" s="5" t="s">
        <v>985</v>
      </c>
      <c r="D288" s="5" t="s">
        <v>40</v>
      </c>
      <c r="E288" s="5" t="s">
        <v>15</v>
      </c>
      <c r="F288" s="5"/>
      <c r="G288" s="5" t="s">
        <v>132</v>
      </c>
      <c r="H288" s="5"/>
      <c r="I288" s="5" t="s">
        <v>132</v>
      </c>
      <c r="J288" s="5"/>
      <c r="K288" s="5" t="s">
        <v>132</v>
      </c>
      <c r="L288" s="23"/>
      <c r="AF288" t="s">
        <v>134</v>
      </c>
      <c r="BJ288">
        <f t="shared" si="8"/>
        <v>0</v>
      </c>
      <c r="BK288">
        <f t="shared" si="9"/>
        <v>0</v>
      </c>
    </row>
    <row r="289" spans="1:63" x14ac:dyDescent="0.25">
      <c r="A289" s="6" t="s">
        <v>986</v>
      </c>
      <c r="B289" s="6" t="s">
        <v>987</v>
      </c>
      <c r="C289" s="8" t="s">
        <v>988</v>
      </c>
      <c r="D289" s="8" t="s">
        <v>40</v>
      </c>
      <c r="E289" s="8" t="s">
        <v>9</v>
      </c>
      <c r="F289" s="8"/>
      <c r="G289" s="8" t="s">
        <v>132</v>
      </c>
      <c r="H289" s="8"/>
      <c r="I289" s="5" t="s">
        <v>132</v>
      </c>
      <c r="J289" s="8"/>
      <c r="K289" s="5" t="s">
        <v>132</v>
      </c>
      <c r="L289" s="23"/>
      <c r="AF289" t="s">
        <v>134</v>
      </c>
      <c r="BJ289">
        <f t="shared" si="8"/>
        <v>0</v>
      </c>
      <c r="BK289">
        <f t="shared" si="9"/>
        <v>0</v>
      </c>
    </row>
    <row r="290" spans="1:63" x14ac:dyDescent="0.25">
      <c r="A290" s="4" t="s">
        <v>989</v>
      </c>
      <c r="B290" s="4" t="s">
        <v>990</v>
      </c>
      <c r="C290" s="5" t="s">
        <v>991</v>
      </c>
      <c r="D290" s="5" t="s">
        <v>40</v>
      </c>
      <c r="E290" s="5" t="s">
        <v>9</v>
      </c>
      <c r="F290" s="5"/>
      <c r="G290" s="5" t="s">
        <v>132</v>
      </c>
      <c r="H290" s="5"/>
      <c r="I290" s="5" t="s">
        <v>132</v>
      </c>
      <c r="J290" s="5"/>
      <c r="K290" s="5" t="s">
        <v>132</v>
      </c>
      <c r="L290" s="23"/>
      <c r="AF290" t="s">
        <v>134</v>
      </c>
      <c r="BJ290">
        <f t="shared" si="8"/>
        <v>0</v>
      </c>
      <c r="BK290">
        <f t="shared" si="9"/>
        <v>0</v>
      </c>
    </row>
    <row r="291" spans="1:63" x14ac:dyDescent="0.25">
      <c r="A291" s="6" t="s">
        <v>992</v>
      </c>
      <c r="B291" s="6" t="s">
        <v>993</v>
      </c>
      <c r="C291" s="8" t="s">
        <v>994</v>
      </c>
      <c r="D291" s="8" t="s">
        <v>40</v>
      </c>
      <c r="E291" s="8" t="s">
        <v>29</v>
      </c>
      <c r="F291" s="8"/>
      <c r="G291" s="8" t="s">
        <v>132</v>
      </c>
      <c r="H291" s="8"/>
      <c r="I291" s="5" t="s">
        <v>132</v>
      </c>
      <c r="J291" s="8"/>
      <c r="K291" s="5" t="s">
        <v>132</v>
      </c>
      <c r="L291" s="23"/>
      <c r="AF291" t="s">
        <v>134</v>
      </c>
      <c r="BJ291">
        <f t="shared" si="8"/>
        <v>0</v>
      </c>
      <c r="BK291">
        <f t="shared" si="9"/>
        <v>0</v>
      </c>
    </row>
    <row r="292" spans="1:63" x14ac:dyDescent="0.25">
      <c r="A292" s="4" t="s">
        <v>995</v>
      </c>
      <c r="B292" s="4" t="s">
        <v>996</v>
      </c>
      <c r="C292" s="5" t="s">
        <v>997</v>
      </c>
      <c r="D292" s="5" t="s">
        <v>156</v>
      </c>
      <c r="E292" s="5" t="s">
        <v>31</v>
      </c>
      <c r="F292" s="5"/>
      <c r="G292" s="5" t="s">
        <v>132</v>
      </c>
      <c r="H292" s="5"/>
      <c r="I292" s="5" t="s">
        <v>132</v>
      </c>
      <c r="J292" s="5"/>
      <c r="K292" s="5" t="s">
        <v>132</v>
      </c>
      <c r="L292" s="23"/>
      <c r="AF292" t="s">
        <v>134</v>
      </c>
      <c r="BJ292">
        <f t="shared" si="8"/>
        <v>0</v>
      </c>
      <c r="BK292">
        <f t="shared" si="9"/>
        <v>0</v>
      </c>
    </row>
    <row r="293" spans="1:63" x14ac:dyDescent="0.25">
      <c r="A293" s="6" t="s">
        <v>998</v>
      </c>
      <c r="B293" s="6" t="s">
        <v>999</v>
      </c>
      <c r="C293" s="8" t="s">
        <v>1000</v>
      </c>
      <c r="D293" s="8" t="s">
        <v>131</v>
      </c>
      <c r="E293" s="8" t="s">
        <v>25</v>
      </c>
      <c r="F293" s="8"/>
      <c r="G293" s="8" t="s">
        <v>132</v>
      </c>
      <c r="H293" s="8"/>
      <c r="I293" s="5" t="s">
        <v>132</v>
      </c>
      <c r="J293" s="8"/>
      <c r="K293" s="5" t="s">
        <v>132</v>
      </c>
      <c r="L293" s="23"/>
      <c r="AF293" t="s">
        <v>134</v>
      </c>
      <c r="BJ293">
        <f t="shared" si="8"/>
        <v>0</v>
      </c>
      <c r="BK293">
        <f t="shared" si="9"/>
        <v>0</v>
      </c>
    </row>
    <row r="294" spans="1:63" x14ac:dyDescent="0.25">
      <c r="A294" s="4" t="s">
        <v>1001</v>
      </c>
      <c r="B294" s="4" t="s">
        <v>1002</v>
      </c>
      <c r="C294" s="5" t="s">
        <v>1003</v>
      </c>
      <c r="D294" s="5" t="s">
        <v>40</v>
      </c>
      <c r="E294" s="5" t="s">
        <v>31</v>
      </c>
      <c r="F294" s="5"/>
      <c r="G294" s="5" t="s">
        <v>132</v>
      </c>
      <c r="H294" s="5"/>
      <c r="I294" s="5" t="s">
        <v>132</v>
      </c>
      <c r="J294" s="5"/>
      <c r="K294" s="5" t="s">
        <v>132</v>
      </c>
      <c r="L294" s="23"/>
      <c r="AF294" t="s">
        <v>134</v>
      </c>
      <c r="BJ294">
        <f t="shared" si="8"/>
        <v>0</v>
      </c>
      <c r="BK294">
        <f t="shared" si="9"/>
        <v>0</v>
      </c>
    </row>
    <row r="295" spans="1:63" x14ac:dyDescent="0.25">
      <c r="A295" s="6" t="s">
        <v>1004</v>
      </c>
      <c r="B295" s="6" t="s">
        <v>1005</v>
      </c>
      <c r="C295" s="8" t="s">
        <v>1006</v>
      </c>
      <c r="D295" s="8" t="s">
        <v>40</v>
      </c>
      <c r="E295" s="8" t="s">
        <v>11</v>
      </c>
      <c r="F295" s="8"/>
      <c r="G295" s="8" t="s">
        <v>132</v>
      </c>
      <c r="H295" s="8"/>
      <c r="I295" s="5" t="s">
        <v>132</v>
      </c>
      <c r="J295" s="8"/>
      <c r="K295" s="5" t="s">
        <v>132</v>
      </c>
      <c r="L295" s="23"/>
      <c r="AF295" t="s">
        <v>134</v>
      </c>
      <c r="BJ295">
        <f t="shared" si="8"/>
        <v>0</v>
      </c>
      <c r="BK295">
        <f t="shared" si="9"/>
        <v>0</v>
      </c>
    </row>
    <row r="296" spans="1:63" x14ac:dyDescent="0.25">
      <c r="A296" s="4" t="s">
        <v>1007</v>
      </c>
      <c r="B296" s="4" t="s">
        <v>1008</v>
      </c>
      <c r="C296" s="5" t="s">
        <v>1009</v>
      </c>
      <c r="D296" s="5" t="s">
        <v>40</v>
      </c>
      <c r="E296" s="5" t="s">
        <v>31</v>
      </c>
      <c r="F296" s="5"/>
      <c r="G296" s="5" t="s">
        <v>132</v>
      </c>
      <c r="H296" s="5"/>
      <c r="I296" s="5" t="s">
        <v>132</v>
      </c>
      <c r="J296" s="5"/>
      <c r="K296" s="5" t="s">
        <v>132</v>
      </c>
      <c r="L296" s="23"/>
      <c r="AF296" t="s">
        <v>134</v>
      </c>
      <c r="BJ296">
        <f t="shared" si="8"/>
        <v>0</v>
      </c>
      <c r="BK296">
        <f t="shared" si="9"/>
        <v>0</v>
      </c>
    </row>
    <row r="297" spans="1:63" x14ac:dyDescent="0.25">
      <c r="A297" s="6" t="s">
        <v>1010</v>
      </c>
      <c r="B297" s="6" t="s">
        <v>1011</v>
      </c>
      <c r="C297" s="8" t="s">
        <v>1012</v>
      </c>
      <c r="D297" s="8" t="s">
        <v>40</v>
      </c>
      <c r="E297" s="8" t="s">
        <v>15</v>
      </c>
      <c r="F297" s="8"/>
      <c r="G297" s="8" t="s">
        <v>132</v>
      </c>
      <c r="H297" s="8"/>
      <c r="I297" s="5" t="s">
        <v>132</v>
      </c>
      <c r="J297" s="8"/>
      <c r="K297" s="5" t="s">
        <v>132</v>
      </c>
      <c r="L297" s="23"/>
      <c r="AF297" t="s">
        <v>134</v>
      </c>
      <c r="BJ297">
        <f t="shared" si="8"/>
        <v>0</v>
      </c>
      <c r="BK297">
        <f t="shared" si="9"/>
        <v>0</v>
      </c>
    </row>
    <row r="298" spans="1:63" x14ac:dyDescent="0.25">
      <c r="A298" s="4" t="s">
        <v>1013</v>
      </c>
      <c r="B298" s="4" t="s">
        <v>1014</v>
      </c>
      <c r="C298" s="5" t="s">
        <v>1015</v>
      </c>
      <c r="D298" s="5" t="s">
        <v>40</v>
      </c>
      <c r="E298" s="5" t="s">
        <v>31</v>
      </c>
      <c r="F298" s="5"/>
      <c r="G298" s="5" t="s">
        <v>132</v>
      </c>
      <c r="H298" s="5"/>
      <c r="I298" s="5" t="s">
        <v>132</v>
      </c>
      <c r="J298" s="5"/>
      <c r="K298" s="5" t="s">
        <v>132</v>
      </c>
      <c r="L298" s="23"/>
      <c r="AF298" t="s">
        <v>134</v>
      </c>
      <c r="BJ298">
        <f t="shared" si="8"/>
        <v>0</v>
      </c>
      <c r="BK298">
        <f t="shared" si="9"/>
        <v>0</v>
      </c>
    </row>
    <row r="299" spans="1:63" x14ac:dyDescent="0.25">
      <c r="A299" s="6" t="s">
        <v>1016</v>
      </c>
      <c r="B299" s="6" t="s">
        <v>1017</v>
      </c>
      <c r="C299" s="8" t="s">
        <v>1018</v>
      </c>
      <c r="D299" s="8" t="s">
        <v>40</v>
      </c>
      <c r="E299" s="8" t="s">
        <v>13</v>
      </c>
      <c r="F299" s="8"/>
      <c r="G299" s="8" t="s">
        <v>132</v>
      </c>
      <c r="H299" s="8"/>
      <c r="I299" s="5" t="s">
        <v>132</v>
      </c>
      <c r="J299" s="8"/>
      <c r="K299" s="5" t="s">
        <v>132</v>
      </c>
      <c r="L299" s="23"/>
      <c r="AF299" t="s">
        <v>134</v>
      </c>
      <c r="BJ299">
        <f t="shared" si="8"/>
        <v>0</v>
      </c>
      <c r="BK299">
        <f t="shared" si="9"/>
        <v>0</v>
      </c>
    </row>
    <row r="300" spans="1:63" x14ac:dyDescent="0.25">
      <c r="A300" s="4" t="s">
        <v>1019</v>
      </c>
      <c r="B300" s="4" t="s">
        <v>1020</v>
      </c>
      <c r="C300" s="5" t="s">
        <v>1021</v>
      </c>
      <c r="D300" s="5" t="s">
        <v>40</v>
      </c>
      <c r="E300" s="5" t="s">
        <v>9</v>
      </c>
      <c r="F300" s="5"/>
      <c r="G300" s="5" t="s">
        <v>132</v>
      </c>
      <c r="H300" s="5"/>
      <c r="I300" s="5" t="s">
        <v>132</v>
      </c>
      <c r="J300" s="5"/>
      <c r="K300" s="5" t="s">
        <v>132</v>
      </c>
      <c r="L300" s="23"/>
      <c r="AF300" t="s">
        <v>134</v>
      </c>
      <c r="BJ300">
        <f t="shared" si="8"/>
        <v>0</v>
      </c>
      <c r="BK300">
        <f t="shared" si="9"/>
        <v>0</v>
      </c>
    </row>
    <row r="301" spans="1:63" x14ac:dyDescent="0.25">
      <c r="A301" s="6" t="s">
        <v>1022</v>
      </c>
      <c r="B301" s="6" t="s">
        <v>1023</v>
      </c>
      <c r="C301" s="8" t="s">
        <v>1024</v>
      </c>
      <c r="D301" s="8" t="s">
        <v>40</v>
      </c>
      <c r="E301" s="8" t="s">
        <v>13</v>
      </c>
      <c r="F301" s="8"/>
      <c r="G301" s="8" t="s">
        <v>132</v>
      </c>
      <c r="H301" s="8"/>
      <c r="I301" s="5" t="s">
        <v>132</v>
      </c>
      <c r="J301" s="8"/>
      <c r="K301" s="5" t="s">
        <v>132</v>
      </c>
      <c r="L301" s="23"/>
      <c r="AF301" t="s">
        <v>134</v>
      </c>
      <c r="BJ301">
        <f t="shared" si="8"/>
        <v>0</v>
      </c>
      <c r="BK301">
        <f t="shared" si="9"/>
        <v>0</v>
      </c>
    </row>
    <row r="302" spans="1:63" x14ac:dyDescent="0.25">
      <c r="A302" s="4" t="s">
        <v>1025</v>
      </c>
      <c r="B302" s="4" t="s">
        <v>1026</v>
      </c>
      <c r="C302" s="5" t="s">
        <v>1027</v>
      </c>
      <c r="D302" s="5" t="s">
        <v>40</v>
      </c>
      <c r="E302" s="5" t="s">
        <v>9</v>
      </c>
      <c r="F302" s="5"/>
      <c r="G302" s="5" t="s">
        <v>132</v>
      </c>
      <c r="H302" s="5"/>
      <c r="I302" s="5" t="s">
        <v>132</v>
      </c>
      <c r="J302" s="5"/>
      <c r="K302" s="5" t="s">
        <v>132</v>
      </c>
      <c r="L302" s="23"/>
      <c r="AF302" t="s">
        <v>134</v>
      </c>
      <c r="BJ302">
        <f t="shared" si="8"/>
        <v>0</v>
      </c>
      <c r="BK302">
        <f t="shared" si="9"/>
        <v>0</v>
      </c>
    </row>
    <row r="303" spans="1:63" x14ac:dyDescent="0.25">
      <c r="A303" s="6" t="s">
        <v>1028</v>
      </c>
      <c r="B303" s="6" t="s">
        <v>1029</v>
      </c>
      <c r="C303" s="8" t="s">
        <v>1030</v>
      </c>
      <c r="D303" s="8" t="s">
        <v>40</v>
      </c>
      <c r="E303" s="8" t="s">
        <v>31</v>
      </c>
      <c r="F303" s="8"/>
      <c r="G303" s="8" t="s">
        <v>132</v>
      </c>
      <c r="H303" s="8"/>
      <c r="I303" s="5" t="s">
        <v>132</v>
      </c>
      <c r="J303" s="8"/>
      <c r="K303" s="5" t="s">
        <v>132</v>
      </c>
      <c r="L303" s="23"/>
      <c r="AF303" t="s">
        <v>134</v>
      </c>
      <c r="BJ303">
        <f t="shared" si="8"/>
        <v>0</v>
      </c>
      <c r="BK303">
        <f t="shared" si="9"/>
        <v>0</v>
      </c>
    </row>
    <row r="304" spans="1:63" x14ac:dyDescent="0.25">
      <c r="A304" s="4" t="s">
        <v>1031</v>
      </c>
      <c r="B304" s="4" t="s">
        <v>1032</v>
      </c>
      <c r="C304" s="5" t="s">
        <v>1033</v>
      </c>
      <c r="D304" s="5" t="s">
        <v>40</v>
      </c>
      <c r="E304" s="5" t="s">
        <v>23</v>
      </c>
      <c r="F304" s="5"/>
      <c r="G304" s="5" t="s">
        <v>132</v>
      </c>
      <c r="H304" s="5"/>
      <c r="I304" s="5" t="s">
        <v>132</v>
      </c>
      <c r="J304" s="5"/>
      <c r="K304" s="5" t="s">
        <v>132</v>
      </c>
      <c r="L304" s="23"/>
      <c r="AF304" t="s">
        <v>134</v>
      </c>
      <c r="BJ304">
        <f t="shared" si="8"/>
        <v>0</v>
      </c>
      <c r="BK304">
        <f t="shared" si="9"/>
        <v>0</v>
      </c>
    </row>
    <row r="305" spans="1:63" x14ac:dyDescent="0.25">
      <c r="A305" s="6" t="s">
        <v>1034</v>
      </c>
      <c r="B305" s="6" t="s">
        <v>1035</v>
      </c>
      <c r="C305" s="8" t="s">
        <v>1036</v>
      </c>
      <c r="D305" s="8" t="s">
        <v>40</v>
      </c>
      <c r="E305" s="8" t="s">
        <v>15</v>
      </c>
      <c r="F305" s="8"/>
      <c r="G305" s="8" t="s">
        <v>132</v>
      </c>
      <c r="H305" s="8"/>
      <c r="I305" s="5" t="s">
        <v>132</v>
      </c>
      <c r="J305" s="8"/>
      <c r="K305" s="5" t="s">
        <v>132</v>
      </c>
      <c r="L305" s="23"/>
      <c r="AF305" t="s">
        <v>134</v>
      </c>
      <c r="BJ305">
        <f t="shared" si="8"/>
        <v>0</v>
      </c>
      <c r="BK305">
        <f t="shared" si="9"/>
        <v>0</v>
      </c>
    </row>
    <row r="306" spans="1:63" x14ac:dyDescent="0.25">
      <c r="A306" s="4" t="s">
        <v>1037</v>
      </c>
      <c r="B306" s="4" t="s">
        <v>1038</v>
      </c>
      <c r="C306" s="5" t="s">
        <v>1039</v>
      </c>
      <c r="D306" s="5" t="s">
        <v>40</v>
      </c>
      <c r="E306" s="5" t="s">
        <v>23</v>
      </c>
      <c r="F306" s="5"/>
      <c r="G306" s="5" t="s">
        <v>132</v>
      </c>
      <c r="H306" s="5"/>
      <c r="I306" s="5" t="s">
        <v>132</v>
      </c>
      <c r="J306" s="5"/>
      <c r="K306" s="5" t="s">
        <v>132</v>
      </c>
      <c r="L306" s="23"/>
      <c r="AF306" t="s">
        <v>134</v>
      </c>
      <c r="BJ306">
        <f t="shared" si="8"/>
        <v>0</v>
      </c>
      <c r="BK306">
        <f t="shared" si="9"/>
        <v>0</v>
      </c>
    </row>
    <row r="307" spans="1:63" x14ac:dyDescent="0.25">
      <c r="A307" s="6" t="s">
        <v>1040</v>
      </c>
      <c r="B307" s="6" t="s">
        <v>1041</v>
      </c>
      <c r="C307" s="8" t="s">
        <v>1042</v>
      </c>
      <c r="D307" s="8" t="s">
        <v>40</v>
      </c>
      <c r="E307" s="8" t="s">
        <v>11</v>
      </c>
      <c r="F307" s="8"/>
      <c r="G307" s="8" t="s">
        <v>132</v>
      </c>
      <c r="H307" s="8"/>
      <c r="I307" s="5" t="s">
        <v>132</v>
      </c>
      <c r="J307" s="8"/>
      <c r="K307" s="5" t="s">
        <v>132</v>
      </c>
      <c r="L307" s="23"/>
      <c r="AF307" t="s">
        <v>134</v>
      </c>
      <c r="BJ307">
        <f t="shared" si="8"/>
        <v>0</v>
      </c>
      <c r="BK307">
        <f t="shared" si="9"/>
        <v>0</v>
      </c>
    </row>
    <row r="308" spans="1:63" x14ac:dyDescent="0.25">
      <c r="A308" s="4" t="s">
        <v>1043</v>
      </c>
      <c r="B308" s="4" t="s">
        <v>1044</v>
      </c>
      <c r="C308" s="5" t="s">
        <v>1045</v>
      </c>
      <c r="D308" s="5" t="s">
        <v>131</v>
      </c>
      <c r="E308" s="5" t="s">
        <v>19</v>
      </c>
      <c r="F308" s="5"/>
      <c r="G308" s="5" t="s">
        <v>132</v>
      </c>
      <c r="H308" s="5"/>
      <c r="I308" s="5" t="s">
        <v>132</v>
      </c>
      <c r="J308" s="5"/>
      <c r="K308" s="5" t="s">
        <v>132</v>
      </c>
      <c r="L308" s="23"/>
      <c r="AF308" t="s">
        <v>134</v>
      </c>
      <c r="BJ308">
        <f t="shared" si="8"/>
        <v>0</v>
      </c>
      <c r="BK308">
        <f t="shared" si="9"/>
        <v>0</v>
      </c>
    </row>
    <row r="309" spans="1:63" x14ac:dyDescent="0.25">
      <c r="A309" s="6" t="s">
        <v>1046</v>
      </c>
      <c r="B309" s="6" t="s">
        <v>1047</v>
      </c>
      <c r="C309" s="8" t="s">
        <v>1048</v>
      </c>
      <c r="D309" s="8" t="s">
        <v>40</v>
      </c>
      <c r="E309" s="8" t="s">
        <v>23</v>
      </c>
      <c r="F309" s="8"/>
      <c r="G309" s="8" t="s">
        <v>132</v>
      </c>
      <c r="H309" s="8"/>
      <c r="I309" s="5" t="s">
        <v>132</v>
      </c>
      <c r="J309" s="8"/>
      <c r="K309" s="5" t="s">
        <v>132</v>
      </c>
      <c r="L309" s="23"/>
      <c r="AF309" t="s">
        <v>134</v>
      </c>
      <c r="BJ309">
        <f t="shared" si="8"/>
        <v>0</v>
      </c>
      <c r="BK309">
        <f t="shared" si="9"/>
        <v>0</v>
      </c>
    </row>
    <row r="310" spans="1:63" x14ac:dyDescent="0.25">
      <c r="A310" s="4" t="s">
        <v>1049</v>
      </c>
      <c r="B310" s="4" t="s">
        <v>1050</v>
      </c>
      <c r="C310" s="5" t="s">
        <v>1051</v>
      </c>
      <c r="D310" s="5" t="s">
        <v>40</v>
      </c>
      <c r="E310" s="5" t="s">
        <v>9</v>
      </c>
      <c r="F310" s="5"/>
      <c r="G310" s="5" t="s">
        <v>132</v>
      </c>
      <c r="H310" s="5"/>
      <c r="I310" s="5" t="s">
        <v>132</v>
      </c>
      <c r="J310" s="5"/>
      <c r="K310" s="5" t="s">
        <v>132</v>
      </c>
      <c r="L310" s="23"/>
      <c r="AF310" t="s">
        <v>134</v>
      </c>
      <c r="BJ310">
        <f t="shared" si="8"/>
        <v>0</v>
      </c>
      <c r="BK310">
        <f t="shared" si="9"/>
        <v>0</v>
      </c>
    </row>
    <row r="311" spans="1:63" x14ac:dyDescent="0.25">
      <c r="A311" s="6" t="s">
        <v>1052</v>
      </c>
      <c r="B311" s="6" t="s">
        <v>1053</v>
      </c>
      <c r="C311" s="8" t="s">
        <v>1054</v>
      </c>
      <c r="D311" s="8" t="s">
        <v>40</v>
      </c>
      <c r="E311" s="8" t="s">
        <v>9</v>
      </c>
      <c r="F311" s="8"/>
      <c r="G311" s="8" t="s">
        <v>132</v>
      </c>
      <c r="H311" s="8"/>
      <c r="I311" s="5" t="s">
        <v>132</v>
      </c>
      <c r="J311" s="8"/>
      <c r="K311" s="5" t="s">
        <v>132</v>
      </c>
      <c r="L311" s="23"/>
      <c r="AF311" t="s">
        <v>134</v>
      </c>
      <c r="BJ311">
        <f t="shared" si="8"/>
        <v>0</v>
      </c>
      <c r="BK311">
        <f t="shared" si="9"/>
        <v>0</v>
      </c>
    </row>
    <row r="312" spans="1:63" x14ac:dyDescent="0.25">
      <c r="A312" s="4" t="s">
        <v>1055</v>
      </c>
      <c r="B312" s="4" t="s">
        <v>1056</v>
      </c>
      <c r="C312" s="5" t="s">
        <v>1057</v>
      </c>
      <c r="D312" s="5" t="s">
        <v>40</v>
      </c>
      <c r="E312" s="5" t="s">
        <v>27</v>
      </c>
      <c r="F312" s="5"/>
      <c r="G312" s="5" t="s">
        <v>132</v>
      </c>
      <c r="H312" s="5"/>
      <c r="I312" s="5" t="s">
        <v>132</v>
      </c>
      <c r="J312" s="5"/>
      <c r="K312" s="5" t="s">
        <v>132</v>
      </c>
      <c r="L312" s="23"/>
      <c r="AF312" t="s">
        <v>134</v>
      </c>
      <c r="BJ312">
        <f t="shared" si="8"/>
        <v>0</v>
      </c>
      <c r="BK312">
        <f t="shared" si="9"/>
        <v>0</v>
      </c>
    </row>
    <row r="313" spans="1:63" x14ac:dyDescent="0.25">
      <c r="A313" s="6" t="s">
        <v>1058</v>
      </c>
      <c r="B313" s="6" t="s">
        <v>1059</v>
      </c>
      <c r="C313" s="8" t="s">
        <v>1060</v>
      </c>
      <c r="D313" s="8" t="s">
        <v>131</v>
      </c>
      <c r="E313" s="8" t="s">
        <v>31</v>
      </c>
      <c r="F313" s="8"/>
      <c r="G313" s="8" t="s">
        <v>132</v>
      </c>
      <c r="H313" s="8"/>
      <c r="I313" s="5" t="s">
        <v>132</v>
      </c>
      <c r="J313" s="8"/>
      <c r="K313" s="5" t="s">
        <v>132</v>
      </c>
      <c r="L313" s="23"/>
      <c r="AF313" t="s">
        <v>134</v>
      </c>
      <c r="BJ313">
        <f t="shared" si="8"/>
        <v>0</v>
      </c>
      <c r="BK313">
        <f t="shared" si="9"/>
        <v>0</v>
      </c>
    </row>
    <row r="314" spans="1:63" x14ac:dyDescent="0.25">
      <c r="A314" s="4" t="s">
        <v>1061</v>
      </c>
      <c r="B314" s="4" t="s">
        <v>1062</v>
      </c>
      <c r="C314" s="5" t="s">
        <v>1063</v>
      </c>
      <c r="D314" s="5" t="s">
        <v>40</v>
      </c>
      <c r="E314" s="5" t="s">
        <v>9</v>
      </c>
      <c r="F314" s="5"/>
      <c r="G314" s="5" t="s">
        <v>132</v>
      </c>
      <c r="H314" s="5"/>
      <c r="I314" s="5" t="s">
        <v>132</v>
      </c>
      <c r="J314" s="5"/>
      <c r="K314" s="5" t="s">
        <v>132</v>
      </c>
      <c r="L314" s="23"/>
      <c r="AF314" t="s">
        <v>134</v>
      </c>
      <c r="BJ314">
        <f t="shared" si="8"/>
        <v>0</v>
      </c>
      <c r="BK314">
        <f t="shared" si="9"/>
        <v>0</v>
      </c>
    </row>
    <row r="315" spans="1:63" x14ac:dyDescent="0.25">
      <c r="A315" s="6" t="s">
        <v>1064</v>
      </c>
      <c r="B315" s="6" t="s">
        <v>1065</v>
      </c>
      <c r="C315" s="8" t="s">
        <v>1066</v>
      </c>
      <c r="D315" s="8" t="s">
        <v>40</v>
      </c>
      <c r="E315" s="8" t="s">
        <v>29</v>
      </c>
      <c r="F315" s="8"/>
      <c r="G315" s="8" t="s">
        <v>132</v>
      </c>
      <c r="H315" s="8"/>
      <c r="I315" s="5" t="s">
        <v>132</v>
      </c>
      <c r="J315" s="8"/>
      <c r="K315" s="5" t="s">
        <v>132</v>
      </c>
      <c r="L315" s="23"/>
      <c r="AF315" t="s">
        <v>134</v>
      </c>
      <c r="BJ315">
        <f t="shared" si="8"/>
        <v>0</v>
      </c>
      <c r="BK315">
        <f t="shared" si="9"/>
        <v>0</v>
      </c>
    </row>
    <row r="316" spans="1:63" x14ac:dyDescent="0.25">
      <c r="A316" s="4" t="s">
        <v>1067</v>
      </c>
      <c r="B316" s="4" t="s">
        <v>1068</v>
      </c>
      <c r="C316" s="5" t="s">
        <v>1069</v>
      </c>
      <c r="D316" s="5" t="s">
        <v>131</v>
      </c>
      <c r="E316" s="5" t="s">
        <v>25</v>
      </c>
      <c r="F316" s="5"/>
      <c r="G316" s="5" t="s">
        <v>132</v>
      </c>
      <c r="H316" s="5"/>
      <c r="I316" s="5" t="s">
        <v>132</v>
      </c>
      <c r="J316" s="5"/>
      <c r="K316" s="5" t="s">
        <v>132</v>
      </c>
      <c r="L316" s="23"/>
      <c r="AF316" t="s">
        <v>134</v>
      </c>
      <c r="BJ316">
        <f t="shared" si="8"/>
        <v>0</v>
      </c>
      <c r="BK316">
        <f t="shared" si="9"/>
        <v>0</v>
      </c>
    </row>
    <row r="317" spans="1:63" x14ac:dyDescent="0.25">
      <c r="A317" s="6" t="s">
        <v>1070</v>
      </c>
      <c r="B317" s="6" t="s">
        <v>1071</v>
      </c>
      <c r="C317" s="8" t="s">
        <v>509</v>
      </c>
      <c r="D317" s="8" t="s">
        <v>40</v>
      </c>
      <c r="E317" s="8" t="s">
        <v>27</v>
      </c>
      <c r="F317" s="8"/>
      <c r="G317" s="8" t="s">
        <v>132</v>
      </c>
      <c r="H317" s="8"/>
      <c r="I317" s="5" t="s">
        <v>132</v>
      </c>
      <c r="J317" s="8"/>
      <c r="K317" s="5" t="s">
        <v>132</v>
      </c>
      <c r="L317" s="23"/>
      <c r="AF317" t="s">
        <v>134</v>
      </c>
      <c r="BJ317">
        <f t="shared" si="8"/>
        <v>0</v>
      </c>
      <c r="BK317">
        <f t="shared" si="9"/>
        <v>0</v>
      </c>
    </row>
    <row r="318" spans="1:63" x14ac:dyDescent="0.25">
      <c r="A318" s="4" t="s">
        <v>1072</v>
      </c>
      <c r="B318" s="4" t="s">
        <v>1073</v>
      </c>
      <c r="C318" s="5" t="s">
        <v>1074</v>
      </c>
      <c r="D318" s="5" t="s">
        <v>131</v>
      </c>
      <c r="E318" s="5" t="s">
        <v>23</v>
      </c>
      <c r="F318" s="5"/>
      <c r="G318" s="5" t="s">
        <v>132</v>
      </c>
      <c r="H318" s="5"/>
      <c r="I318" s="5" t="s">
        <v>132</v>
      </c>
      <c r="J318" s="5"/>
      <c r="K318" s="5" t="s">
        <v>132</v>
      </c>
      <c r="L318" s="23"/>
      <c r="AF318" t="s">
        <v>134</v>
      </c>
      <c r="BJ318">
        <f t="shared" si="8"/>
        <v>0</v>
      </c>
      <c r="BK318">
        <f t="shared" si="9"/>
        <v>0</v>
      </c>
    </row>
    <row r="319" spans="1:63" x14ac:dyDescent="0.25">
      <c r="A319" s="6" t="s">
        <v>1075</v>
      </c>
      <c r="B319" s="6" t="s">
        <v>1076</v>
      </c>
      <c r="C319" s="8" t="s">
        <v>1077</v>
      </c>
      <c r="D319" s="8" t="s">
        <v>40</v>
      </c>
      <c r="E319" s="8" t="s">
        <v>13</v>
      </c>
      <c r="F319" s="8"/>
      <c r="G319" s="8" t="s">
        <v>132</v>
      </c>
      <c r="H319" s="8"/>
      <c r="I319" s="5" t="s">
        <v>132</v>
      </c>
      <c r="J319" s="8"/>
      <c r="K319" s="5" t="s">
        <v>132</v>
      </c>
      <c r="L319" s="23"/>
      <c r="AF319" t="s">
        <v>134</v>
      </c>
      <c r="BJ319">
        <f t="shared" si="8"/>
        <v>0</v>
      </c>
      <c r="BK319">
        <f t="shared" si="9"/>
        <v>0</v>
      </c>
    </row>
    <row r="320" spans="1:63" x14ac:dyDescent="0.25">
      <c r="A320" s="4" t="s">
        <v>1078</v>
      </c>
      <c r="B320" s="4" t="s">
        <v>1079</v>
      </c>
      <c r="C320" s="5" t="s">
        <v>1080</v>
      </c>
      <c r="D320" s="5" t="s">
        <v>40</v>
      </c>
      <c r="E320" s="5" t="s">
        <v>13</v>
      </c>
      <c r="F320" s="5"/>
      <c r="G320" s="5" t="s">
        <v>132</v>
      </c>
      <c r="H320" s="5"/>
      <c r="I320" s="5" t="s">
        <v>132</v>
      </c>
      <c r="J320" s="5"/>
      <c r="K320" s="5" t="s">
        <v>132</v>
      </c>
      <c r="L320" s="23"/>
      <c r="AF320" t="s">
        <v>134</v>
      </c>
      <c r="BJ320">
        <f t="shared" si="8"/>
        <v>0</v>
      </c>
      <c r="BK320">
        <f t="shared" si="9"/>
        <v>0</v>
      </c>
    </row>
    <row r="321" spans="1:63" x14ac:dyDescent="0.25">
      <c r="A321" s="6" t="s">
        <v>1081</v>
      </c>
      <c r="B321" s="6" t="s">
        <v>1082</v>
      </c>
      <c r="C321" s="8" t="s">
        <v>1083</v>
      </c>
      <c r="D321" s="8" t="s">
        <v>40</v>
      </c>
      <c r="E321" s="8" t="s">
        <v>7</v>
      </c>
      <c r="F321" s="8"/>
      <c r="G321" s="8" t="s">
        <v>132</v>
      </c>
      <c r="H321" s="8"/>
      <c r="I321" s="5" t="s">
        <v>132</v>
      </c>
      <c r="J321" s="8"/>
      <c r="K321" s="5" t="s">
        <v>132</v>
      </c>
      <c r="L321" s="23"/>
      <c r="AF321" t="s">
        <v>134</v>
      </c>
      <c r="BJ321">
        <f t="shared" si="8"/>
        <v>0</v>
      </c>
      <c r="BK321">
        <f t="shared" si="9"/>
        <v>0</v>
      </c>
    </row>
    <row r="322" spans="1:63" x14ac:dyDescent="0.25">
      <c r="A322" s="4" t="s">
        <v>1084</v>
      </c>
      <c r="B322" s="4" t="s">
        <v>1085</v>
      </c>
      <c r="C322" s="5" t="s">
        <v>1086</v>
      </c>
      <c r="D322" s="5" t="s">
        <v>131</v>
      </c>
      <c r="E322" s="5" t="s">
        <v>25</v>
      </c>
      <c r="F322" s="5"/>
      <c r="G322" s="5" t="s">
        <v>132</v>
      </c>
      <c r="H322" s="5"/>
      <c r="I322" s="5" t="s">
        <v>132</v>
      </c>
      <c r="J322" s="5"/>
      <c r="K322" s="5" t="s">
        <v>132</v>
      </c>
      <c r="L322" s="23"/>
      <c r="AF322" t="s">
        <v>134</v>
      </c>
      <c r="BJ322">
        <f t="shared" si="8"/>
        <v>0</v>
      </c>
      <c r="BK322">
        <f t="shared" si="9"/>
        <v>0</v>
      </c>
    </row>
    <row r="323" spans="1:63" x14ac:dyDescent="0.25">
      <c r="A323" s="6" t="s">
        <v>1087</v>
      </c>
      <c r="B323" s="6" t="s">
        <v>1088</v>
      </c>
      <c r="C323" s="8" t="s">
        <v>1089</v>
      </c>
      <c r="D323" s="8" t="s">
        <v>40</v>
      </c>
      <c r="E323" s="8" t="s">
        <v>23</v>
      </c>
      <c r="F323" s="8"/>
      <c r="G323" s="8" t="s">
        <v>132</v>
      </c>
      <c r="H323" s="8"/>
      <c r="I323" s="5" t="s">
        <v>132</v>
      </c>
      <c r="J323" s="8"/>
      <c r="K323" s="5" t="s">
        <v>132</v>
      </c>
      <c r="L323" s="23"/>
      <c r="AF323" t="s">
        <v>134</v>
      </c>
      <c r="BJ323">
        <f t="shared" si="8"/>
        <v>0</v>
      </c>
      <c r="BK323">
        <f t="shared" si="9"/>
        <v>0</v>
      </c>
    </row>
    <row r="324" spans="1:63" x14ac:dyDescent="0.25">
      <c r="A324" s="4" t="s">
        <v>1090</v>
      </c>
      <c r="B324" s="4" t="s">
        <v>1091</v>
      </c>
      <c r="C324" s="5" t="s">
        <v>1092</v>
      </c>
      <c r="D324" s="5" t="s">
        <v>40</v>
      </c>
      <c r="E324" s="5" t="s">
        <v>31</v>
      </c>
      <c r="F324" s="5"/>
      <c r="G324" s="5" t="s">
        <v>132</v>
      </c>
      <c r="H324" s="5"/>
      <c r="I324" s="5" t="s">
        <v>132</v>
      </c>
      <c r="J324" s="5"/>
      <c r="K324" s="5" t="s">
        <v>132</v>
      </c>
      <c r="L324" s="23"/>
      <c r="AF324" t="s">
        <v>134</v>
      </c>
      <c r="BJ324">
        <f t="shared" si="8"/>
        <v>0</v>
      </c>
      <c r="BK324">
        <f t="shared" si="9"/>
        <v>0</v>
      </c>
    </row>
    <row r="325" spans="1:63" x14ac:dyDescent="0.25">
      <c r="A325" s="6" t="s">
        <v>1093</v>
      </c>
      <c r="B325" s="6" t="s">
        <v>1094</v>
      </c>
      <c r="C325" s="8" t="s">
        <v>1095</v>
      </c>
      <c r="D325" s="8" t="s">
        <v>40</v>
      </c>
      <c r="E325" s="8" t="s">
        <v>31</v>
      </c>
      <c r="F325" s="8"/>
      <c r="G325" s="8" t="s">
        <v>132</v>
      </c>
      <c r="H325" s="8"/>
      <c r="I325" s="5" t="s">
        <v>132</v>
      </c>
      <c r="J325" s="8"/>
      <c r="K325" s="5" t="s">
        <v>132</v>
      </c>
      <c r="L325" s="23"/>
      <c r="AF325" t="s">
        <v>134</v>
      </c>
      <c r="BJ325">
        <f t="shared" ref="BJ325:BJ388" si="10">COUNTIF(AH325:AW325,"Yes")</f>
        <v>0</v>
      </c>
      <c r="BK325">
        <f t="shared" ref="BK325:BK388" si="11">COUNTIF(AY325:BG325, "Yes")</f>
        <v>0</v>
      </c>
    </row>
    <row r="326" spans="1:63" x14ac:dyDescent="0.25">
      <c r="A326" s="4" t="s">
        <v>1096</v>
      </c>
      <c r="B326" s="4" t="s">
        <v>1097</v>
      </c>
      <c r="C326" s="5" t="s">
        <v>1098</v>
      </c>
      <c r="D326" s="5" t="s">
        <v>40</v>
      </c>
      <c r="E326" s="5" t="s">
        <v>9</v>
      </c>
      <c r="F326" s="5"/>
      <c r="G326" s="5" t="s">
        <v>132</v>
      </c>
      <c r="H326" s="5"/>
      <c r="I326" s="5" t="s">
        <v>132</v>
      </c>
      <c r="J326" s="5"/>
      <c r="K326" s="5" t="s">
        <v>132</v>
      </c>
      <c r="L326" s="23"/>
      <c r="AF326" t="s">
        <v>134</v>
      </c>
      <c r="BJ326">
        <f t="shared" si="10"/>
        <v>0</v>
      </c>
      <c r="BK326">
        <f t="shared" si="11"/>
        <v>0</v>
      </c>
    </row>
    <row r="327" spans="1:63" x14ac:dyDescent="0.25">
      <c r="A327" s="6" t="s">
        <v>1099</v>
      </c>
      <c r="B327" s="6" t="s">
        <v>1100</v>
      </c>
      <c r="C327" s="8" t="s">
        <v>1101</v>
      </c>
      <c r="D327" s="8" t="s">
        <v>40</v>
      </c>
      <c r="E327" s="8" t="s">
        <v>9</v>
      </c>
      <c r="F327" s="8"/>
      <c r="G327" s="8" t="s">
        <v>132</v>
      </c>
      <c r="H327" s="8"/>
      <c r="I327" s="5" t="s">
        <v>132</v>
      </c>
      <c r="J327" s="8"/>
      <c r="K327" s="5" t="s">
        <v>132</v>
      </c>
      <c r="L327" s="23"/>
      <c r="AF327" t="s">
        <v>134</v>
      </c>
      <c r="BJ327">
        <f t="shared" si="10"/>
        <v>0</v>
      </c>
      <c r="BK327">
        <f t="shared" si="11"/>
        <v>0</v>
      </c>
    </row>
    <row r="328" spans="1:63" x14ac:dyDescent="0.25">
      <c r="A328" s="4" t="s">
        <v>1102</v>
      </c>
      <c r="B328" s="4" t="s">
        <v>1103</v>
      </c>
      <c r="C328" s="5" t="s">
        <v>1104</v>
      </c>
      <c r="D328" s="5" t="s">
        <v>40</v>
      </c>
      <c r="E328" s="5" t="s">
        <v>13</v>
      </c>
      <c r="F328" s="5"/>
      <c r="G328" s="5" t="s">
        <v>132</v>
      </c>
      <c r="H328" s="5"/>
      <c r="I328" s="5" t="s">
        <v>132</v>
      </c>
      <c r="J328" s="5"/>
      <c r="K328" s="5" t="s">
        <v>132</v>
      </c>
      <c r="L328" s="23"/>
      <c r="AF328" t="s">
        <v>134</v>
      </c>
      <c r="BJ328">
        <f t="shared" si="10"/>
        <v>0</v>
      </c>
      <c r="BK328">
        <f t="shared" si="11"/>
        <v>0</v>
      </c>
    </row>
    <row r="329" spans="1:63" x14ac:dyDescent="0.25">
      <c r="A329" s="6" t="s">
        <v>1105</v>
      </c>
      <c r="B329" s="6" t="s">
        <v>1106</v>
      </c>
      <c r="C329" s="8" t="s">
        <v>1107</v>
      </c>
      <c r="D329" s="8" t="s">
        <v>131</v>
      </c>
      <c r="E329" s="8" t="s">
        <v>21</v>
      </c>
      <c r="F329" s="8"/>
      <c r="G329" s="8" t="s">
        <v>132</v>
      </c>
      <c r="H329" s="8"/>
      <c r="I329" s="5" t="s">
        <v>132</v>
      </c>
      <c r="J329" s="8"/>
      <c r="K329" s="5" t="s">
        <v>132</v>
      </c>
      <c r="L329" s="23"/>
      <c r="AF329" t="s">
        <v>134</v>
      </c>
      <c r="BJ329">
        <f t="shared" si="10"/>
        <v>0</v>
      </c>
      <c r="BK329">
        <f t="shared" si="11"/>
        <v>0</v>
      </c>
    </row>
    <row r="330" spans="1:63" x14ac:dyDescent="0.25">
      <c r="A330" s="4" t="s">
        <v>1108</v>
      </c>
      <c r="B330" s="4" t="s">
        <v>1109</v>
      </c>
      <c r="C330" s="5" t="s">
        <v>1110</v>
      </c>
      <c r="D330" s="5" t="s">
        <v>131</v>
      </c>
      <c r="E330" s="5" t="s">
        <v>7</v>
      </c>
      <c r="F330" s="5"/>
      <c r="G330" s="5" t="s">
        <v>132</v>
      </c>
      <c r="H330" s="5"/>
      <c r="I330" s="5" t="s">
        <v>132</v>
      </c>
      <c r="J330" s="5"/>
      <c r="K330" s="5" t="s">
        <v>132</v>
      </c>
      <c r="L330" s="23"/>
      <c r="AF330" t="s">
        <v>134</v>
      </c>
      <c r="BJ330">
        <f t="shared" si="10"/>
        <v>0</v>
      </c>
      <c r="BK330">
        <f t="shared" si="11"/>
        <v>0</v>
      </c>
    </row>
    <row r="331" spans="1:63" x14ac:dyDescent="0.25">
      <c r="A331" s="6" t="s">
        <v>1111</v>
      </c>
      <c r="B331" s="6" t="s">
        <v>1112</v>
      </c>
      <c r="C331" s="8" t="s">
        <v>1113</v>
      </c>
      <c r="D331" s="8" t="s">
        <v>40</v>
      </c>
      <c r="E331" s="8" t="s">
        <v>29</v>
      </c>
      <c r="F331" s="8"/>
      <c r="G331" s="8" t="s">
        <v>132</v>
      </c>
      <c r="H331" s="8"/>
      <c r="I331" s="5" t="s">
        <v>132</v>
      </c>
      <c r="J331" s="8"/>
      <c r="K331" s="5" t="s">
        <v>132</v>
      </c>
      <c r="L331" s="23"/>
      <c r="AF331" t="s">
        <v>134</v>
      </c>
      <c r="BJ331">
        <f t="shared" si="10"/>
        <v>0</v>
      </c>
      <c r="BK331">
        <f t="shared" si="11"/>
        <v>0</v>
      </c>
    </row>
    <row r="332" spans="1:63" x14ac:dyDescent="0.25">
      <c r="A332" s="4" t="s">
        <v>1114</v>
      </c>
      <c r="B332" s="4" t="s">
        <v>1115</v>
      </c>
      <c r="C332" s="5" t="s">
        <v>1116</v>
      </c>
      <c r="D332" s="5" t="s">
        <v>131</v>
      </c>
      <c r="E332" s="5" t="s">
        <v>21</v>
      </c>
      <c r="F332" s="5"/>
      <c r="G332" s="5" t="s">
        <v>132</v>
      </c>
      <c r="H332" s="5"/>
      <c r="I332" s="5" t="s">
        <v>132</v>
      </c>
      <c r="J332" s="5"/>
      <c r="K332" s="5" t="s">
        <v>132</v>
      </c>
      <c r="L332" s="23"/>
      <c r="AF332" t="s">
        <v>134</v>
      </c>
      <c r="BJ332">
        <f t="shared" si="10"/>
        <v>0</v>
      </c>
      <c r="BK332">
        <f t="shared" si="11"/>
        <v>0</v>
      </c>
    </row>
    <row r="333" spans="1:63" x14ac:dyDescent="0.25">
      <c r="A333" s="6" t="s">
        <v>1117</v>
      </c>
      <c r="B333" s="6" t="s">
        <v>1118</v>
      </c>
      <c r="C333" s="8" t="s">
        <v>1119</v>
      </c>
      <c r="D333" s="8" t="s">
        <v>40</v>
      </c>
      <c r="E333" s="8" t="s">
        <v>29</v>
      </c>
      <c r="F333" s="8"/>
      <c r="G333" s="8" t="s">
        <v>132</v>
      </c>
      <c r="H333" s="8"/>
      <c r="I333" s="5" t="s">
        <v>132</v>
      </c>
      <c r="J333" s="8"/>
      <c r="K333" s="5" t="s">
        <v>132</v>
      </c>
      <c r="L333" s="23"/>
      <c r="AF333" t="s">
        <v>134</v>
      </c>
      <c r="BJ333">
        <f t="shared" si="10"/>
        <v>0</v>
      </c>
      <c r="BK333">
        <f t="shared" si="11"/>
        <v>0</v>
      </c>
    </row>
    <row r="334" spans="1:63" x14ac:dyDescent="0.25">
      <c r="A334" s="4" t="s">
        <v>1120</v>
      </c>
      <c r="B334" s="4" t="s">
        <v>1121</v>
      </c>
      <c r="C334" s="5" t="s">
        <v>1122</v>
      </c>
      <c r="D334" s="5" t="s">
        <v>131</v>
      </c>
      <c r="E334" s="5" t="s">
        <v>25</v>
      </c>
      <c r="F334" s="5"/>
      <c r="G334" s="5" t="s">
        <v>132</v>
      </c>
      <c r="H334" s="5"/>
      <c r="I334" s="5" t="s">
        <v>132</v>
      </c>
      <c r="J334" s="5"/>
      <c r="K334" s="5" t="s">
        <v>132</v>
      </c>
      <c r="L334" s="23"/>
      <c r="AF334" t="s">
        <v>134</v>
      </c>
      <c r="BJ334">
        <f t="shared" si="10"/>
        <v>0</v>
      </c>
      <c r="BK334">
        <f t="shared" si="11"/>
        <v>0</v>
      </c>
    </row>
    <row r="335" spans="1:63" x14ac:dyDescent="0.25">
      <c r="A335" s="6" t="s">
        <v>1123</v>
      </c>
      <c r="B335" s="6" t="s">
        <v>1124</v>
      </c>
      <c r="C335" s="8" t="s">
        <v>1125</v>
      </c>
      <c r="D335" s="8" t="s">
        <v>40</v>
      </c>
      <c r="E335" s="8" t="s">
        <v>9</v>
      </c>
      <c r="F335" s="8"/>
      <c r="G335" s="8" t="s">
        <v>132</v>
      </c>
      <c r="H335" s="8"/>
      <c r="I335" s="5" t="s">
        <v>132</v>
      </c>
      <c r="J335" s="8"/>
      <c r="K335" s="5" t="s">
        <v>132</v>
      </c>
      <c r="L335" s="23"/>
      <c r="AF335" t="s">
        <v>134</v>
      </c>
      <c r="BJ335">
        <f t="shared" si="10"/>
        <v>0</v>
      </c>
      <c r="BK335">
        <f t="shared" si="11"/>
        <v>0</v>
      </c>
    </row>
    <row r="336" spans="1:63" x14ac:dyDescent="0.25">
      <c r="A336" s="4" t="s">
        <v>1126</v>
      </c>
      <c r="B336" s="4" t="s">
        <v>1127</v>
      </c>
      <c r="C336" s="5" t="s">
        <v>1128</v>
      </c>
      <c r="D336" s="5" t="s">
        <v>40</v>
      </c>
      <c r="E336" s="5" t="s">
        <v>9</v>
      </c>
      <c r="F336" s="5"/>
      <c r="G336" s="5" t="s">
        <v>132</v>
      </c>
      <c r="H336" s="5"/>
      <c r="I336" s="5" t="s">
        <v>132</v>
      </c>
      <c r="J336" s="5"/>
      <c r="K336" s="5" t="s">
        <v>132</v>
      </c>
      <c r="L336" s="23"/>
      <c r="AF336" t="s">
        <v>134</v>
      </c>
      <c r="BJ336">
        <f t="shared" si="10"/>
        <v>0</v>
      </c>
      <c r="BK336">
        <f t="shared" si="11"/>
        <v>0</v>
      </c>
    </row>
    <row r="337" spans="1:63" x14ac:dyDescent="0.25">
      <c r="A337" s="6" t="s">
        <v>1129</v>
      </c>
      <c r="B337" s="6" t="s">
        <v>1130</v>
      </c>
      <c r="C337" s="8" t="s">
        <v>1131</v>
      </c>
      <c r="D337" s="8" t="s">
        <v>40</v>
      </c>
      <c r="E337" s="8" t="s">
        <v>9</v>
      </c>
      <c r="F337" s="8"/>
      <c r="G337" s="8" t="s">
        <v>132</v>
      </c>
      <c r="H337" s="8"/>
      <c r="I337" s="5" t="s">
        <v>132</v>
      </c>
      <c r="J337" s="8"/>
      <c r="K337" s="5" t="s">
        <v>132</v>
      </c>
      <c r="L337" s="23"/>
      <c r="AF337" t="s">
        <v>134</v>
      </c>
      <c r="BJ337">
        <f t="shared" si="10"/>
        <v>0</v>
      </c>
      <c r="BK337">
        <f t="shared" si="11"/>
        <v>0</v>
      </c>
    </row>
    <row r="338" spans="1:63" x14ac:dyDescent="0.25">
      <c r="A338" s="4" t="s">
        <v>1132</v>
      </c>
      <c r="B338" s="4" t="s">
        <v>1133</v>
      </c>
      <c r="C338" s="5" t="s">
        <v>1134</v>
      </c>
      <c r="D338" s="5" t="s">
        <v>40</v>
      </c>
      <c r="E338" s="5" t="s">
        <v>13</v>
      </c>
      <c r="F338" s="5"/>
      <c r="G338" s="5" t="s">
        <v>132</v>
      </c>
      <c r="H338" s="5"/>
      <c r="I338" s="5" t="s">
        <v>132</v>
      </c>
      <c r="J338" s="5"/>
      <c r="K338" s="5" t="s">
        <v>132</v>
      </c>
      <c r="L338" s="23"/>
      <c r="AF338" t="s">
        <v>134</v>
      </c>
      <c r="BJ338">
        <f t="shared" si="10"/>
        <v>0</v>
      </c>
      <c r="BK338">
        <f t="shared" si="11"/>
        <v>0</v>
      </c>
    </row>
    <row r="339" spans="1:63" x14ac:dyDescent="0.25">
      <c r="A339" s="6" t="s">
        <v>1135</v>
      </c>
      <c r="B339" s="6" t="s">
        <v>1136</v>
      </c>
      <c r="C339" s="8" t="s">
        <v>1137</v>
      </c>
      <c r="D339" s="8" t="s">
        <v>40</v>
      </c>
      <c r="E339" s="8" t="s">
        <v>13</v>
      </c>
      <c r="F339" s="8"/>
      <c r="G339" s="8" t="s">
        <v>132</v>
      </c>
      <c r="H339" s="8"/>
      <c r="I339" s="5" t="s">
        <v>132</v>
      </c>
      <c r="J339" s="8"/>
      <c r="K339" s="5" t="s">
        <v>132</v>
      </c>
      <c r="L339" s="23"/>
      <c r="AF339" t="s">
        <v>134</v>
      </c>
      <c r="BJ339">
        <f t="shared" si="10"/>
        <v>0</v>
      </c>
      <c r="BK339">
        <f t="shared" si="11"/>
        <v>0</v>
      </c>
    </row>
    <row r="340" spans="1:63" x14ac:dyDescent="0.25">
      <c r="A340" s="4" t="s">
        <v>1138</v>
      </c>
      <c r="B340" s="4" t="s">
        <v>1139</v>
      </c>
      <c r="C340" s="5" t="s">
        <v>1140</v>
      </c>
      <c r="D340" s="5" t="s">
        <v>40</v>
      </c>
      <c r="E340" s="5" t="s">
        <v>23</v>
      </c>
      <c r="F340" s="5"/>
      <c r="G340" s="5" t="s">
        <v>132</v>
      </c>
      <c r="H340" s="5"/>
      <c r="I340" s="5" t="s">
        <v>132</v>
      </c>
      <c r="J340" s="5"/>
      <c r="K340" s="5" t="s">
        <v>132</v>
      </c>
      <c r="L340" s="23"/>
      <c r="AF340" t="s">
        <v>134</v>
      </c>
      <c r="BJ340">
        <f t="shared" si="10"/>
        <v>0</v>
      </c>
      <c r="BK340">
        <f t="shared" si="11"/>
        <v>0</v>
      </c>
    </row>
    <row r="341" spans="1:63" x14ac:dyDescent="0.25">
      <c r="A341" s="6" t="s">
        <v>1141</v>
      </c>
      <c r="B341" s="6" t="s">
        <v>1142</v>
      </c>
      <c r="C341" s="8" t="s">
        <v>1143</v>
      </c>
      <c r="D341" s="8" t="s">
        <v>131</v>
      </c>
      <c r="E341" s="8" t="s">
        <v>21</v>
      </c>
      <c r="F341" s="8"/>
      <c r="G341" s="8" t="s">
        <v>132</v>
      </c>
      <c r="H341" s="8"/>
      <c r="I341" s="5" t="s">
        <v>132</v>
      </c>
      <c r="J341" s="8"/>
      <c r="K341" s="5" t="s">
        <v>132</v>
      </c>
      <c r="L341" s="23"/>
      <c r="AF341" t="s">
        <v>134</v>
      </c>
      <c r="BJ341">
        <f t="shared" si="10"/>
        <v>0</v>
      </c>
      <c r="BK341">
        <f t="shared" si="11"/>
        <v>0</v>
      </c>
    </row>
    <row r="342" spans="1:63" x14ac:dyDescent="0.25">
      <c r="A342" s="4" t="s">
        <v>1144</v>
      </c>
      <c r="B342" s="4" t="s">
        <v>1145</v>
      </c>
      <c r="C342" s="5" t="s">
        <v>1146</v>
      </c>
      <c r="D342" s="5" t="s">
        <v>40</v>
      </c>
      <c r="E342" s="5" t="s">
        <v>13</v>
      </c>
      <c r="F342" s="5"/>
      <c r="G342" s="5" t="s">
        <v>132</v>
      </c>
      <c r="H342" s="5"/>
      <c r="I342" s="5" t="s">
        <v>132</v>
      </c>
      <c r="J342" s="5"/>
      <c r="K342" s="5" t="s">
        <v>132</v>
      </c>
      <c r="L342" s="23"/>
      <c r="AF342" t="s">
        <v>134</v>
      </c>
      <c r="BJ342">
        <f t="shared" si="10"/>
        <v>0</v>
      </c>
      <c r="BK342">
        <f t="shared" si="11"/>
        <v>0</v>
      </c>
    </row>
    <row r="343" spans="1:63" x14ac:dyDescent="0.25">
      <c r="A343" s="6" t="s">
        <v>1147</v>
      </c>
      <c r="B343" s="6" t="s">
        <v>1148</v>
      </c>
      <c r="C343" s="8" t="s">
        <v>1149</v>
      </c>
      <c r="D343" s="8" t="s">
        <v>40</v>
      </c>
      <c r="E343" s="8" t="s">
        <v>13</v>
      </c>
      <c r="F343" s="8"/>
      <c r="G343" s="8" t="s">
        <v>132</v>
      </c>
      <c r="H343" s="8"/>
      <c r="I343" s="5" t="s">
        <v>132</v>
      </c>
      <c r="J343" s="8"/>
      <c r="K343" s="5" t="s">
        <v>132</v>
      </c>
      <c r="L343" s="23"/>
      <c r="AF343" t="s">
        <v>134</v>
      </c>
      <c r="BJ343">
        <f t="shared" si="10"/>
        <v>0</v>
      </c>
      <c r="BK343">
        <f t="shared" si="11"/>
        <v>0</v>
      </c>
    </row>
    <row r="344" spans="1:63" x14ac:dyDescent="0.25">
      <c r="A344" s="4" t="s">
        <v>1150</v>
      </c>
      <c r="B344" s="4" t="s">
        <v>1151</v>
      </c>
      <c r="C344" s="5" t="s">
        <v>1152</v>
      </c>
      <c r="D344" s="5" t="s">
        <v>131</v>
      </c>
      <c r="E344" s="5" t="s">
        <v>21</v>
      </c>
      <c r="F344" s="5"/>
      <c r="G344" s="5" t="s">
        <v>132</v>
      </c>
      <c r="H344" s="5"/>
      <c r="I344" s="5" t="s">
        <v>132</v>
      </c>
      <c r="J344" s="5"/>
      <c r="K344" s="5" t="s">
        <v>132</v>
      </c>
      <c r="L344" s="23"/>
      <c r="AF344" t="s">
        <v>134</v>
      </c>
      <c r="BJ344">
        <f t="shared" si="10"/>
        <v>0</v>
      </c>
      <c r="BK344">
        <f t="shared" si="11"/>
        <v>0</v>
      </c>
    </row>
    <row r="345" spans="1:63" x14ac:dyDescent="0.25">
      <c r="A345" s="6" t="s">
        <v>1153</v>
      </c>
      <c r="B345" s="6" t="s">
        <v>1154</v>
      </c>
      <c r="C345" s="8" t="s">
        <v>1155</v>
      </c>
      <c r="D345" s="8" t="s">
        <v>40</v>
      </c>
      <c r="E345" s="8" t="s">
        <v>19</v>
      </c>
      <c r="F345" s="8"/>
      <c r="G345" s="8" t="s">
        <v>132</v>
      </c>
      <c r="H345" s="8"/>
      <c r="I345" s="5" t="s">
        <v>132</v>
      </c>
      <c r="J345" s="8"/>
      <c r="K345" s="5" t="s">
        <v>132</v>
      </c>
      <c r="L345" s="23"/>
      <c r="AF345" t="s">
        <v>134</v>
      </c>
      <c r="BJ345">
        <f t="shared" si="10"/>
        <v>0</v>
      </c>
      <c r="BK345">
        <f t="shared" si="11"/>
        <v>0</v>
      </c>
    </row>
    <row r="346" spans="1:63" x14ac:dyDescent="0.25">
      <c r="A346" s="4" t="s">
        <v>1156</v>
      </c>
      <c r="B346" s="4" t="s">
        <v>1157</v>
      </c>
      <c r="C346" s="5" t="s">
        <v>1158</v>
      </c>
      <c r="D346" s="5" t="s">
        <v>40</v>
      </c>
      <c r="E346" s="5" t="s">
        <v>13</v>
      </c>
      <c r="F346" s="5"/>
      <c r="G346" s="5" t="s">
        <v>132</v>
      </c>
      <c r="H346" s="5"/>
      <c r="I346" s="5" t="s">
        <v>132</v>
      </c>
      <c r="J346" s="5"/>
      <c r="K346" s="5" t="s">
        <v>132</v>
      </c>
      <c r="L346" s="23"/>
      <c r="AF346" t="s">
        <v>134</v>
      </c>
      <c r="BJ346">
        <f t="shared" si="10"/>
        <v>0</v>
      </c>
      <c r="BK346">
        <f t="shared" si="11"/>
        <v>0</v>
      </c>
    </row>
    <row r="347" spans="1:63" x14ac:dyDescent="0.25">
      <c r="A347" s="6" t="s">
        <v>1159</v>
      </c>
      <c r="B347" s="6" t="s">
        <v>1160</v>
      </c>
      <c r="C347" s="8" t="s">
        <v>1161</v>
      </c>
      <c r="D347" s="8" t="s">
        <v>40</v>
      </c>
      <c r="E347" s="8" t="s">
        <v>29</v>
      </c>
      <c r="F347" s="8"/>
      <c r="G347" s="8" t="s">
        <v>132</v>
      </c>
      <c r="H347" s="8"/>
      <c r="I347" s="5" t="s">
        <v>132</v>
      </c>
      <c r="J347" s="8"/>
      <c r="K347" s="5" t="s">
        <v>132</v>
      </c>
      <c r="L347" s="23"/>
      <c r="AF347" t="s">
        <v>134</v>
      </c>
      <c r="BJ347">
        <f t="shared" si="10"/>
        <v>0</v>
      </c>
      <c r="BK347">
        <f t="shared" si="11"/>
        <v>0</v>
      </c>
    </row>
    <row r="348" spans="1:63" x14ac:dyDescent="0.25">
      <c r="A348" s="4" t="s">
        <v>1162</v>
      </c>
      <c r="B348" s="4" t="s">
        <v>1163</v>
      </c>
      <c r="C348" s="5" t="s">
        <v>1164</v>
      </c>
      <c r="D348" s="5" t="s">
        <v>40</v>
      </c>
      <c r="E348" s="5" t="s">
        <v>29</v>
      </c>
      <c r="F348" s="5"/>
      <c r="G348" s="5" t="s">
        <v>132</v>
      </c>
      <c r="H348" s="5"/>
      <c r="I348" s="5" t="s">
        <v>132</v>
      </c>
      <c r="J348" s="5"/>
      <c r="K348" s="5" t="s">
        <v>132</v>
      </c>
      <c r="L348" s="23"/>
      <c r="AF348" t="s">
        <v>134</v>
      </c>
      <c r="BJ348">
        <f t="shared" si="10"/>
        <v>0</v>
      </c>
      <c r="BK348">
        <f t="shared" si="11"/>
        <v>0</v>
      </c>
    </row>
    <row r="349" spans="1:63" x14ac:dyDescent="0.25">
      <c r="A349" s="6" t="s">
        <v>1165</v>
      </c>
      <c r="B349" s="6" t="s">
        <v>1166</v>
      </c>
      <c r="C349" s="8" t="s">
        <v>1167</v>
      </c>
      <c r="D349" s="8" t="s">
        <v>131</v>
      </c>
      <c r="E349" s="8" t="s">
        <v>17</v>
      </c>
      <c r="F349" s="8"/>
      <c r="G349" s="8" t="s">
        <v>132</v>
      </c>
      <c r="H349" s="8"/>
      <c r="I349" s="5" t="s">
        <v>132</v>
      </c>
      <c r="J349" s="8"/>
      <c r="K349" s="5" t="s">
        <v>132</v>
      </c>
      <c r="L349" s="23"/>
      <c r="AF349" t="s">
        <v>134</v>
      </c>
      <c r="BJ349">
        <f t="shared" si="10"/>
        <v>0</v>
      </c>
      <c r="BK349">
        <f t="shared" si="11"/>
        <v>0</v>
      </c>
    </row>
    <row r="350" spans="1:63" x14ac:dyDescent="0.25">
      <c r="A350" s="4" t="s">
        <v>1168</v>
      </c>
      <c r="B350" s="4" t="s">
        <v>1169</v>
      </c>
      <c r="C350" s="5" t="s">
        <v>1170</v>
      </c>
      <c r="D350" s="5" t="s">
        <v>40</v>
      </c>
      <c r="E350" s="5" t="s">
        <v>31</v>
      </c>
      <c r="F350" s="5"/>
      <c r="G350" s="5" t="s">
        <v>132</v>
      </c>
      <c r="H350" s="5"/>
      <c r="I350" s="5" t="s">
        <v>132</v>
      </c>
      <c r="J350" s="5"/>
      <c r="K350" s="5" t="s">
        <v>132</v>
      </c>
      <c r="L350" s="23"/>
      <c r="AF350" t="s">
        <v>134</v>
      </c>
      <c r="BJ350">
        <f t="shared" si="10"/>
        <v>0</v>
      </c>
      <c r="BK350">
        <f t="shared" si="11"/>
        <v>0</v>
      </c>
    </row>
    <row r="351" spans="1:63" x14ac:dyDescent="0.25">
      <c r="A351" s="6" t="s">
        <v>1171</v>
      </c>
      <c r="B351" s="6" t="s">
        <v>1172</v>
      </c>
      <c r="C351" s="8" t="s">
        <v>1173</v>
      </c>
      <c r="D351" s="8" t="s">
        <v>40</v>
      </c>
      <c r="E351" s="8" t="s">
        <v>29</v>
      </c>
      <c r="F351" s="8"/>
      <c r="G351" s="8" t="s">
        <v>132</v>
      </c>
      <c r="H351" s="8"/>
      <c r="I351" s="5" t="s">
        <v>132</v>
      </c>
      <c r="J351" s="8"/>
      <c r="K351" s="5" t="s">
        <v>132</v>
      </c>
      <c r="L351" s="23"/>
      <c r="AF351" t="s">
        <v>134</v>
      </c>
      <c r="BJ351">
        <f t="shared" si="10"/>
        <v>0</v>
      </c>
      <c r="BK351">
        <f t="shared" si="11"/>
        <v>0</v>
      </c>
    </row>
    <row r="352" spans="1:63" x14ac:dyDescent="0.25">
      <c r="A352" s="4" t="s">
        <v>1174</v>
      </c>
      <c r="B352" s="4" t="s">
        <v>1175</v>
      </c>
      <c r="C352" s="5" t="s">
        <v>1176</v>
      </c>
      <c r="D352" s="5" t="s">
        <v>40</v>
      </c>
      <c r="E352" s="5" t="s">
        <v>29</v>
      </c>
      <c r="F352" s="5"/>
      <c r="G352" s="5" t="s">
        <v>132</v>
      </c>
      <c r="H352" s="5"/>
      <c r="I352" s="5" t="s">
        <v>132</v>
      </c>
      <c r="J352" s="5"/>
      <c r="K352" s="5" t="s">
        <v>132</v>
      </c>
      <c r="L352" s="23"/>
      <c r="AF352" t="s">
        <v>134</v>
      </c>
      <c r="BJ352">
        <f t="shared" si="10"/>
        <v>0</v>
      </c>
      <c r="BK352">
        <f t="shared" si="11"/>
        <v>0</v>
      </c>
    </row>
    <row r="353" spans="1:63" x14ac:dyDescent="0.25">
      <c r="A353" s="6" t="s">
        <v>1177</v>
      </c>
      <c r="B353" s="6" t="s">
        <v>1178</v>
      </c>
      <c r="C353" s="8" t="s">
        <v>1179</v>
      </c>
      <c r="D353" s="8" t="s">
        <v>40</v>
      </c>
      <c r="E353" s="8" t="s">
        <v>7</v>
      </c>
      <c r="F353" s="8"/>
      <c r="G353" s="8" t="s">
        <v>132</v>
      </c>
      <c r="H353" s="8"/>
      <c r="I353" s="5" t="s">
        <v>132</v>
      </c>
      <c r="J353" s="8"/>
      <c r="K353" s="5" t="s">
        <v>132</v>
      </c>
      <c r="L353" s="23"/>
      <c r="AF353" t="s">
        <v>134</v>
      </c>
      <c r="BJ353">
        <f t="shared" si="10"/>
        <v>0</v>
      </c>
      <c r="BK353">
        <f t="shared" si="11"/>
        <v>0</v>
      </c>
    </row>
    <row r="354" spans="1:63" x14ac:dyDescent="0.25">
      <c r="A354" s="4" t="s">
        <v>1180</v>
      </c>
      <c r="B354" s="4" t="s">
        <v>1181</v>
      </c>
      <c r="C354" s="5" t="s">
        <v>1182</v>
      </c>
      <c r="D354" s="5" t="s">
        <v>156</v>
      </c>
      <c r="E354" s="5" t="s">
        <v>11</v>
      </c>
      <c r="F354" s="5"/>
      <c r="G354" s="5" t="s">
        <v>132</v>
      </c>
      <c r="H354" s="5"/>
      <c r="I354" s="5" t="s">
        <v>132</v>
      </c>
      <c r="J354" s="5"/>
      <c r="K354" s="5" t="s">
        <v>132</v>
      </c>
      <c r="L354" s="23"/>
      <c r="AF354" t="s">
        <v>134</v>
      </c>
      <c r="BJ354">
        <f t="shared" si="10"/>
        <v>0</v>
      </c>
      <c r="BK354">
        <f t="shared" si="11"/>
        <v>0</v>
      </c>
    </row>
    <row r="355" spans="1:63" x14ac:dyDescent="0.25">
      <c r="A355" s="6" t="s">
        <v>1183</v>
      </c>
      <c r="B355" s="6" t="s">
        <v>1184</v>
      </c>
      <c r="C355" s="8" t="s">
        <v>1185</v>
      </c>
      <c r="D355" s="8" t="s">
        <v>40</v>
      </c>
      <c r="E355" s="8" t="s">
        <v>15</v>
      </c>
      <c r="F355" s="8"/>
      <c r="G355" s="8" t="s">
        <v>132</v>
      </c>
      <c r="H355" s="8"/>
      <c r="I355" s="5" t="s">
        <v>132</v>
      </c>
      <c r="J355" s="8"/>
      <c r="K355" s="5" t="s">
        <v>132</v>
      </c>
      <c r="L355" s="23"/>
      <c r="AF355" t="s">
        <v>134</v>
      </c>
      <c r="BJ355">
        <f t="shared" si="10"/>
        <v>0</v>
      </c>
      <c r="BK355">
        <f t="shared" si="11"/>
        <v>0</v>
      </c>
    </row>
    <row r="356" spans="1:63" x14ac:dyDescent="0.25">
      <c r="A356" s="4" t="s">
        <v>1186</v>
      </c>
      <c r="B356" s="4" t="s">
        <v>1187</v>
      </c>
      <c r="C356" s="5" t="s">
        <v>1188</v>
      </c>
      <c r="D356" s="5" t="s">
        <v>40</v>
      </c>
      <c r="E356" s="5" t="s">
        <v>15</v>
      </c>
      <c r="F356" s="5"/>
      <c r="G356" s="5" t="s">
        <v>132</v>
      </c>
      <c r="H356" s="5"/>
      <c r="I356" s="5" t="s">
        <v>132</v>
      </c>
      <c r="J356" s="5"/>
      <c r="K356" s="5" t="s">
        <v>132</v>
      </c>
      <c r="L356" s="23"/>
      <c r="AF356" t="s">
        <v>134</v>
      </c>
      <c r="BJ356">
        <f t="shared" si="10"/>
        <v>0</v>
      </c>
      <c r="BK356">
        <f t="shared" si="11"/>
        <v>0</v>
      </c>
    </row>
    <row r="357" spans="1:63" x14ac:dyDescent="0.25">
      <c r="A357" s="6" t="s">
        <v>1189</v>
      </c>
      <c r="B357" s="6" t="s">
        <v>1190</v>
      </c>
      <c r="C357" s="8" t="s">
        <v>1191</v>
      </c>
      <c r="D357" s="8" t="s">
        <v>40</v>
      </c>
      <c r="E357" s="8" t="s">
        <v>15</v>
      </c>
      <c r="F357" s="8"/>
      <c r="G357" s="8" t="s">
        <v>132</v>
      </c>
      <c r="H357" s="8"/>
      <c r="I357" s="5" t="s">
        <v>132</v>
      </c>
      <c r="J357" s="8"/>
      <c r="K357" s="5" t="s">
        <v>132</v>
      </c>
      <c r="L357" s="23"/>
      <c r="AF357" t="s">
        <v>134</v>
      </c>
      <c r="BJ357">
        <f t="shared" si="10"/>
        <v>0</v>
      </c>
      <c r="BK357">
        <f t="shared" si="11"/>
        <v>0</v>
      </c>
    </row>
    <row r="358" spans="1:63" x14ac:dyDescent="0.25">
      <c r="A358" s="4" t="s">
        <v>1192</v>
      </c>
      <c r="B358" s="4" t="s">
        <v>1193</v>
      </c>
      <c r="C358" s="5" t="s">
        <v>1194</v>
      </c>
      <c r="D358" s="5" t="s">
        <v>156</v>
      </c>
      <c r="E358" s="5" t="s">
        <v>13</v>
      </c>
      <c r="F358" s="5"/>
      <c r="G358" s="5" t="s">
        <v>132</v>
      </c>
      <c r="H358" s="5"/>
      <c r="I358" s="5" t="s">
        <v>132</v>
      </c>
      <c r="J358" s="5"/>
      <c r="K358" s="5" t="s">
        <v>132</v>
      </c>
      <c r="L358" s="23"/>
      <c r="AF358" t="s">
        <v>134</v>
      </c>
      <c r="BJ358">
        <f t="shared" si="10"/>
        <v>0</v>
      </c>
      <c r="BK358">
        <f t="shared" si="11"/>
        <v>0</v>
      </c>
    </row>
    <row r="359" spans="1:63" x14ac:dyDescent="0.25">
      <c r="A359" s="6" t="s">
        <v>1195</v>
      </c>
      <c r="B359" s="6" t="s">
        <v>1196</v>
      </c>
      <c r="C359" s="8" t="s">
        <v>1197</v>
      </c>
      <c r="D359" s="8" t="s">
        <v>40</v>
      </c>
      <c r="E359" s="8" t="s">
        <v>15</v>
      </c>
      <c r="F359" s="8"/>
      <c r="G359" s="8" t="s">
        <v>132</v>
      </c>
      <c r="H359" s="8"/>
      <c r="I359" s="5" t="s">
        <v>132</v>
      </c>
      <c r="J359" s="8"/>
      <c r="K359" s="5" t="s">
        <v>132</v>
      </c>
      <c r="L359" s="23"/>
      <c r="AF359" t="s">
        <v>134</v>
      </c>
      <c r="BJ359">
        <f t="shared" si="10"/>
        <v>0</v>
      </c>
      <c r="BK359">
        <f t="shared" si="11"/>
        <v>0</v>
      </c>
    </row>
    <row r="360" spans="1:63" x14ac:dyDescent="0.25">
      <c r="A360" s="4" t="s">
        <v>1198</v>
      </c>
      <c r="B360" s="4" t="s">
        <v>1199</v>
      </c>
      <c r="C360" s="5" t="s">
        <v>1200</v>
      </c>
      <c r="D360" s="5" t="s">
        <v>40</v>
      </c>
      <c r="E360" s="5" t="s">
        <v>13</v>
      </c>
      <c r="F360" s="5"/>
      <c r="G360" s="5" t="s">
        <v>132</v>
      </c>
      <c r="H360" s="5"/>
      <c r="I360" s="5" t="s">
        <v>132</v>
      </c>
      <c r="J360" s="5"/>
      <c r="K360" s="5" t="s">
        <v>132</v>
      </c>
      <c r="L360" s="23"/>
      <c r="AF360" t="s">
        <v>134</v>
      </c>
      <c r="BJ360">
        <f t="shared" si="10"/>
        <v>0</v>
      </c>
      <c r="BK360">
        <f t="shared" si="11"/>
        <v>0</v>
      </c>
    </row>
    <row r="361" spans="1:63" x14ac:dyDescent="0.25">
      <c r="A361" s="6" t="s">
        <v>1201</v>
      </c>
      <c r="B361" s="6" t="s">
        <v>1202</v>
      </c>
      <c r="C361" s="8" t="s">
        <v>1203</v>
      </c>
      <c r="D361" s="8" t="s">
        <v>40</v>
      </c>
      <c r="E361" s="8" t="s">
        <v>13</v>
      </c>
      <c r="F361" s="8"/>
      <c r="G361" s="8" t="s">
        <v>132</v>
      </c>
      <c r="H361" s="8"/>
      <c r="I361" s="5" t="s">
        <v>132</v>
      </c>
      <c r="J361" s="8"/>
      <c r="K361" s="5" t="s">
        <v>132</v>
      </c>
      <c r="L361" s="23"/>
      <c r="AF361" t="s">
        <v>134</v>
      </c>
      <c r="BJ361">
        <f t="shared" si="10"/>
        <v>0</v>
      </c>
      <c r="BK361">
        <f t="shared" si="11"/>
        <v>0</v>
      </c>
    </row>
    <row r="362" spans="1:63" x14ac:dyDescent="0.25">
      <c r="A362" s="4" t="s">
        <v>1204</v>
      </c>
      <c r="B362" s="4" t="s">
        <v>1205</v>
      </c>
      <c r="C362" s="5" t="s">
        <v>1206</v>
      </c>
      <c r="D362" s="5" t="s">
        <v>40</v>
      </c>
      <c r="E362" s="5" t="s">
        <v>29</v>
      </c>
      <c r="F362" s="5"/>
      <c r="G362" s="5" t="s">
        <v>132</v>
      </c>
      <c r="H362" s="5"/>
      <c r="I362" s="5" t="s">
        <v>132</v>
      </c>
      <c r="J362" s="5"/>
      <c r="K362" s="5" t="s">
        <v>132</v>
      </c>
      <c r="L362" s="23"/>
      <c r="AF362" t="s">
        <v>134</v>
      </c>
      <c r="BJ362">
        <f t="shared" si="10"/>
        <v>0</v>
      </c>
      <c r="BK362">
        <f t="shared" si="11"/>
        <v>0</v>
      </c>
    </row>
    <row r="363" spans="1:63" x14ac:dyDescent="0.25">
      <c r="A363" s="6" t="s">
        <v>1207</v>
      </c>
      <c r="B363" s="6" t="s">
        <v>1208</v>
      </c>
      <c r="C363" s="8" t="s">
        <v>1209</v>
      </c>
      <c r="D363" s="8" t="s">
        <v>40</v>
      </c>
      <c r="E363" s="8" t="s">
        <v>31</v>
      </c>
      <c r="F363" s="8"/>
      <c r="G363" s="8" t="s">
        <v>132</v>
      </c>
      <c r="H363" s="8"/>
      <c r="I363" s="5" t="s">
        <v>132</v>
      </c>
      <c r="J363" s="8"/>
      <c r="K363" s="5" t="s">
        <v>132</v>
      </c>
      <c r="L363" s="23"/>
      <c r="AF363" t="s">
        <v>134</v>
      </c>
      <c r="BJ363">
        <f t="shared" si="10"/>
        <v>0</v>
      </c>
      <c r="BK363">
        <f t="shared" si="11"/>
        <v>0</v>
      </c>
    </row>
    <row r="364" spans="1:63" x14ac:dyDescent="0.25">
      <c r="A364" s="4" t="s">
        <v>1210</v>
      </c>
      <c r="B364" s="4" t="s">
        <v>1211</v>
      </c>
      <c r="C364" s="5" t="s">
        <v>1212</v>
      </c>
      <c r="D364" s="5" t="s">
        <v>40</v>
      </c>
      <c r="E364" s="5" t="s">
        <v>7</v>
      </c>
      <c r="F364" s="5"/>
      <c r="G364" s="5" t="s">
        <v>132</v>
      </c>
      <c r="H364" s="5"/>
      <c r="I364" s="5" t="s">
        <v>132</v>
      </c>
      <c r="J364" s="5"/>
      <c r="K364" s="5" t="s">
        <v>132</v>
      </c>
      <c r="L364" s="23"/>
      <c r="AF364" t="s">
        <v>134</v>
      </c>
      <c r="BJ364">
        <f t="shared" si="10"/>
        <v>0</v>
      </c>
      <c r="BK364">
        <f t="shared" si="11"/>
        <v>0</v>
      </c>
    </row>
    <row r="365" spans="1:63" x14ac:dyDescent="0.25">
      <c r="A365" s="6" t="s">
        <v>1213</v>
      </c>
      <c r="B365" s="6" t="s">
        <v>1214</v>
      </c>
      <c r="C365" s="8" t="s">
        <v>1215</v>
      </c>
      <c r="D365" s="8" t="s">
        <v>131</v>
      </c>
      <c r="E365" s="8" t="s">
        <v>13</v>
      </c>
      <c r="F365" s="8"/>
      <c r="G365" s="8" t="s">
        <v>132</v>
      </c>
      <c r="H365" s="8"/>
      <c r="I365" s="5" t="s">
        <v>132</v>
      </c>
      <c r="J365" s="8"/>
      <c r="K365" s="5" t="s">
        <v>132</v>
      </c>
      <c r="L365" s="23"/>
      <c r="AF365" t="s">
        <v>134</v>
      </c>
      <c r="BJ365">
        <f t="shared" si="10"/>
        <v>0</v>
      </c>
      <c r="BK365">
        <f t="shared" si="11"/>
        <v>0</v>
      </c>
    </row>
    <row r="366" spans="1:63" x14ac:dyDescent="0.25">
      <c r="A366" s="4" t="s">
        <v>1216</v>
      </c>
      <c r="B366" s="4" t="s">
        <v>1217</v>
      </c>
      <c r="C366" s="5" t="s">
        <v>1218</v>
      </c>
      <c r="D366" s="5" t="s">
        <v>40</v>
      </c>
      <c r="E366" s="5" t="s">
        <v>21</v>
      </c>
      <c r="F366" s="5"/>
      <c r="G366" s="5" t="s">
        <v>132</v>
      </c>
      <c r="H366" s="5"/>
      <c r="I366" s="5" t="s">
        <v>132</v>
      </c>
      <c r="J366" s="5"/>
      <c r="K366" s="5" t="s">
        <v>132</v>
      </c>
      <c r="L366" s="23"/>
      <c r="AF366" t="s">
        <v>134</v>
      </c>
      <c r="BJ366">
        <f t="shared" si="10"/>
        <v>0</v>
      </c>
      <c r="BK366">
        <f t="shared" si="11"/>
        <v>0</v>
      </c>
    </row>
    <row r="367" spans="1:63" x14ac:dyDescent="0.25">
      <c r="A367" s="6" t="s">
        <v>1219</v>
      </c>
      <c r="B367" s="6" t="s">
        <v>1220</v>
      </c>
      <c r="C367" s="8" t="s">
        <v>1221</v>
      </c>
      <c r="D367" s="8" t="s">
        <v>40</v>
      </c>
      <c r="E367" s="8" t="s">
        <v>29</v>
      </c>
      <c r="F367" s="8"/>
      <c r="G367" s="8" t="s">
        <v>132</v>
      </c>
      <c r="H367" s="8"/>
      <c r="I367" s="5" t="s">
        <v>132</v>
      </c>
      <c r="J367" s="8"/>
      <c r="K367" s="5" t="s">
        <v>132</v>
      </c>
      <c r="L367" s="23"/>
      <c r="AF367" t="s">
        <v>134</v>
      </c>
      <c r="BJ367">
        <f t="shared" si="10"/>
        <v>0</v>
      </c>
      <c r="BK367">
        <f t="shared" si="11"/>
        <v>0</v>
      </c>
    </row>
    <row r="368" spans="1:63" x14ac:dyDescent="0.25">
      <c r="A368" s="4" t="s">
        <v>1222</v>
      </c>
      <c r="B368" s="4" t="s">
        <v>1223</v>
      </c>
      <c r="C368" s="5" t="s">
        <v>1224</v>
      </c>
      <c r="D368" s="5" t="s">
        <v>40</v>
      </c>
      <c r="E368" s="5" t="s">
        <v>25</v>
      </c>
      <c r="F368" s="5"/>
      <c r="G368" s="5" t="s">
        <v>132</v>
      </c>
      <c r="H368" s="5"/>
      <c r="I368" s="5" t="s">
        <v>132</v>
      </c>
      <c r="J368" s="5"/>
      <c r="K368" s="5" t="s">
        <v>132</v>
      </c>
      <c r="L368" s="23"/>
      <c r="AF368" t="s">
        <v>134</v>
      </c>
      <c r="BJ368">
        <f t="shared" si="10"/>
        <v>0</v>
      </c>
      <c r="BK368">
        <f t="shared" si="11"/>
        <v>0</v>
      </c>
    </row>
    <row r="369" spans="1:63" x14ac:dyDescent="0.25">
      <c r="A369" s="6" t="s">
        <v>1225</v>
      </c>
      <c r="B369" s="6" t="s">
        <v>1226</v>
      </c>
      <c r="C369" s="8" t="s">
        <v>1227</v>
      </c>
      <c r="D369" s="8" t="s">
        <v>40</v>
      </c>
      <c r="E369" s="8" t="s">
        <v>29</v>
      </c>
      <c r="F369" s="8"/>
      <c r="G369" s="8" t="s">
        <v>132</v>
      </c>
      <c r="H369" s="8"/>
      <c r="I369" s="5" t="s">
        <v>132</v>
      </c>
      <c r="J369" s="8"/>
      <c r="K369" s="5" t="s">
        <v>132</v>
      </c>
      <c r="L369" s="23"/>
      <c r="AF369" t="s">
        <v>134</v>
      </c>
      <c r="BJ369">
        <f t="shared" si="10"/>
        <v>0</v>
      </c>
      <c r="BK369">
        <f t="shared" si="11"/>
        <v>0</v>
      </c>
    </row>
    <row r="370" spans="1:63" x14ac:dyDescent="0.25">
      <c r="A370" s="4" t="s">
        <v>1228</v>
      </c>
      <c r="B370" s="4" t="s">
        <v>1229</v>
      </c>
      <c r="C370" s="5" t="s">
        <v>1230</v>
      </c>
      <c r="D370" s="5" t="s">
        <v>40</v>
      </c>
      <c r="E370" s="5" t="s">
        <v>29</v>
      </c>
      <c r="F370" s="5"/>
      <c r="G370" s="5" t="s">
        <v>132</v>
      </c>
      <c r="H370" s="5"/>
      <c r="I370" s="5" t="s">
        <v>132</v>
      </c>
      <c r="J370" s="5"/>
      <c r="K370" s="5" t="s">
        <v>132</v>
      </c>
      <c r="L370" s="23"/>
      <c r="AF370" t="s">
        <v>134</v>
      </c>
      <c r="BJ370">
        <f t="shared" si="10"/>
        <v>0</v>
      </c>
      <c r="BK370">
        <f t="shared" si="11"/>
        <v>0</v>
      </c>
    </row>
    <row r="371" spans="1:63" x14ac:dyDescent="0.25">
      <c r="A371" s="6" t="s">
        <v>1231</v>
      </c>
      <c r="B371" s="6" t="s">
        <v>1232</v>
      </c>
      <c r="C371" s="8" t="s">
        <v>1233</v>
      </c>
      <c r="D371" s="8" t="s">
        <v>40</v>
      </c>
      <c r="E371" s="8" t="s">
        <v>9</v>
      </c>
      <c r="F371" s="8"/>
      <c r="G371" s="8" t="s">
        <v>132</v>
      </c>
      <c r="H371" s="8"/>
      <c r="I371" s="5" t="s">
        <v>132</v>
      </c>
      <c r="J371" s="8"/>
      <c r="K371" s="5" t="s">
        <v>132</v>
      </c>
      <c r="L371" s="23"/>
      <c r="AF371" t="s">
        <v>134</v>
      </c>
      <c r="BJ371">
        <f t="shared" si="10"/>
        <v>0</v>
      </c>
      <c r="BK371">
        <f t="shared" si="11"/>
        <v>0</v>
      </c>
    </row>
    <row r="372" spans="1:63" x14ac:dyDescent="0.25">
      <c r="A372" s="4" t="s">
        <v>1234</v>
      </c>
      <c r="B372" s="4" t="s">
        <v>1235</v>
      </c>
      <c r="C372" s="5" t="s">
        <v>1236</v>
      </c>
      <c r="D372" s="5" t="s">
        <v>40</v>
      </c>
      <c r="E372" s="5" t="s">
        <v>9</v>
      </c>
      <c r="F372" s="5"/>
      <c r="G372" s="5" t="s">
        <v>132</v>
      </c>
      <c r="H372" s="5"/>
      <c r="I372" s="5" t="s">
        <v>132</v>
      </c>
      <c r="J372" s="5"/>
      <c r="K372" s="5" t="s">
        <v>132</v>
      </c>
      <c r="L372" s="23"/>
      <c r="AF372" t="s">
        <v>134</v>
      </c>
      <c r="BJ372">
        <f t="shared" si="10"/>
        <v>0</v>
      </c>
      <c r="BK372">
        <f t="shared" si="11"/>
        <v>0</v>
      </c>
    </row>
    <row r="373" spans="1:63" x14ac:dyDescent="0.25">
      <c r="A373" s="6" t="s">
        <v>1237</v>
      </c>
      <c r="B373" s="6" t="s">
        <v>1238</v>
      </c>
      <c r="C373" s="8" t="s">
        <v>1239</v>
      </c>
      <c r="D373" s="8" t="s">
        <v>40</v>
      </c>
      <c r="E373" s="8" t="s">
        <v>13</v>
      </c>
      <c r="F373" s="8"/>
      <c r="G373" s="8" t="s">
        <v>132</v>
      </c>
      <c r="H373" s="8"/>
      <c r="I373" s="5" t="s">
        <v>132</v>
      </c>
      <c r="J373" s="8"/>
      <c r="K373" s="5" t="s">
        <v>132</v>
      </c>
      <c r="L373" s="23"/>
      <c r="AF373" t="s">
        <v>134</v>
      </c>
      <c r="BJ373">
        <f t="shared" si="10"/>
        <v>0</v>
      </c>
      <c r="BK373">
        <f t="shared" si="11"/>
        <v>0</v>
      </c>
    </row>
    <row r="374" spans="1:63" x14ac:dyDescent="0.25">
      <c r="A374" s="4" t="s">
        <v>1240</v>
      </c>
      <c r="B374" s="4" t="s">
        <v>1241</v>
      </c>
      <c r="C374" s="5" t="s">
        <v>1242</v>
      </c>
      <c r="D374" s="5" t="s">
        <v>156</v>
      </c>
      <c r="E374" s="5" t="s">
        <v>9</v>
      </c>
      <c r="F374" s="5"/>
      <c r="G374" s="5" t="s">
        <v>132</v>
      </c>
      <c r="H374" s="5"/>
      <c r="I374" s="5" t="s">
        <v>132</v>
      </c>
      <c r="J374" s="5"/>
      <c r="K374" s="5" t="s">
        <v>132</v>
      </c>
      <c r="L374" s="23"/>
      <c r="AF374" t="s">
        <v>134</v>
      </c>
      <c r="BJ374">
        <f t="shared" si="10"/>
        <v>0</v>
      </c>
      <c r="BK374">
        <f t="shared" si="11"/>
        <v>0</v>
      </c>
    </row>
    <row r="375" spans="1:63" x14ac:dyDescent="0.25">
      <c r="A375" s="6" t="s">
        <v>1243</v>
      </c>
      <c r="B375" s="6" t="s">
        <v>1244</v>
      </c>
      <c r="C375" s="8" t="s">
        <v>1245</v>
      </c>
      <c r="D375" s="8" t="s">
        <v>131</v>
      </c>
      <c r="E375" s="8" t="s">
        <v>19</v>
      </c>
      <c r="F375" s="8"/>
      <c r="G375" s="8" t="s">
        <v>132</v>
      </c>
      <c r="H375" s="8"/>
      <c r="I375" s="5" t="s">
        <v>132</v>
      </c>
      <c r="J375" s="8"/>
      <c r="K375" s="5" t="s">
        <v>132</v>
      </c>
      <c r="L375" s="23"/>
      <c r="AF375" t="s">
        <v>134</v>
      </c>
      <c r="BJ375">
        <f t="shared" si="10"/>
        <v>0</v>
      </c>
      <c r="BK375">
        <f t="shared" si="11"/>
        <v>0</v>
      </c>
    </row>
    <row r="376" spans="1:63" x14ac:dyDescent="0.25">
      <c r="A376" s="4" t="s">
        <v>1246</v>
      </c>
      <c r="B376" s="4" t="s">
        <v>1247</v>
      </c>
      <c r="C376" s="5" t="s">
        <v>1248</v>
      </c>
      <c r="D376" s="5" t="s">
        <v>40</v>
      </c>
      <c r="E376" s="5" t="s">
        <v>29</v>
      </c>
      <c r="F376" s="5"/>
      <c r="G376" s="5" t="s">
        <v>132</v>
      </c>
      <c r="H376" s="5"/>
      <c r="I376" s="5" t="s">
        <v>132</v>
      </c>
      <c r="J376" s="5"/>
      <c r="K376" s="5" t="s">
        <v>132</v>
      </c>
      <c r="L376" s="23"/>
      <c r="AF376" t="s">
        <v>134</v>
      </c>
      <c r="BJ376">
        <f t="shared" si="10"/>
        <v>0</v>
      </c>
      <c r="BK376">
        <f t="shared" si="11"/>
        <v>0</v>
      </c>
    </row>
    <row r="377" spans="1:63" x14ac:dyDescent="0.25">
      <c r="A377" s="6" t="s">
        <v>1249</v>
      </c>
      <c r="B377" s="6" t="s">
        <v>1250</v>
      </c>
      <c r="C377" s="8" t="s">
        <v>1251</v>
      </c>
      <c r="D377" s="8" t="s">
        <v>131</v>
      </c>
      <c r="E377" s="8" t="s">
        <v>25</v>
      </c>
      <c r="F377" s="8"/>
      <c r="G377" s="8" t="s">
        <v>132</v>
      </c>
      <c r="H377" s="8"/>
      <c r="I377" s="5" t="s">
        <v>132</v>
      </c>
      <c r="J377" s="8"/>
      <c r="K377" s="5" t="s">
        <v>132</v>
      </c>
      <c r="L377" s="23"/>
      <c r="AF377" t="s">
        <v>134</v>
      </c>
      <c r="BJ377">
        <f t="shared" si="10"/>
        <v>0</v>
      </c>
      <c r="BK377">
        <f t="shared" si="11"/>
        <v>0</v>
      </c>
    </row>
    <row r="378" spans="1:63" x14ac:dyDescent="0.25">
      <c r="A378" s="4" t="s">
        <v>1252</v>
      </c>
      <c r="B378" s="4" t="s">
        <v>1253</v>
      </c>
      <c r="C378" s="5" t="s">
        <v>1254</v>
      </c>
      <c r="D378" s="5" t="s">
        <v>40</v>
      </c>
      <c r="E378" s="5" t="s">
        <v>7</v>
      </c>
      <c r="F378" s="5"/>
      <c r="G378" s="5" t="s">
        <v>132</v>
      </c>
      <c r="H378" s="5"/>
      <c r="I378" s="5" t="s">
        <v>132</v>
      </c>
      <c r="J378" s="5"/>
      <c r="K378" s="5" t="s">
        <v>132</v>
      </c>
      <c r="L378" s="23"/>
      <c r="AF378" t="s">
        <v>134</v>
      </c>
      <c r="BJ378">
        <f t="shared" si="10"/>
        <v>0</v>
      </c>
      <c r="BK378">
        <f t="shared" si="11"/>
        <v>0</v>
      </c>
    </row>
    <row r="379" spans="1:63" x14ac:dyDescent="0.25">
      <c r="A379" s="6" t="s">
        <v>1255</v>
      </c>
      <c r="B379" s="6" t="s">
        <v>1256</v>
      </c>
      <c r="C379" s="8" t="s">
        <v>1257</v>
      </c>
      <c r="D379" s="8" t="s">
        <v>40</v>
      </c>
      <c r="E379" s="8" t="s">
        <v>19</v>
      </c>
      <c r="F379" s="8"/>
      <c r="G379" s="8" t="s">
        <v>132</v>
      </c>
      <c r="H379" s="8"/>
      <c r="I379" s="5" t="s">
        <v>132</v>
      </c>
      <c r="J379" s="8"/>
      <c r="K379" s="5" t="s">
        <v>132</v>
      </c>
      <c r="L379" s="23"/>
      <c r="AF379" t="s">
        <v>134</v>
      </c>
      <c r="BJ379">
        <f t="shared" si="10"/>
        <v>0</v>
      </c>
      <c r="BK379">
        <f t="shared" si="11"/>
        <v>0</v>
      </c>
    </row>
    <row r="380" spans="1:63" x14ac:dyDescent="0.25">
      <c r="A380" s="4" t="s">
        <v>1258</v>
      </c>
      <c r="B380" s="4" t="s">
        <v>1259</v>
      </c>
      <c r="C380" s="5" t="s">
        <v>1260</v>
      </c>
      <c r="D380" s="5" t="s">
        <v>40</v>
      </c>
      <c r="E380" s="5" t="s">
        <v>9</v>
      </c>
      <c r="F380" s="5"/>
      <c r="G380" s="5" t="s">
        <v>132</v>
      </c>
      <c r="H380" s="5"/>
      <c r="I380" s="5" t="s">
        <v>132</v>
      </c>
      <c r="J380" s="5"/>
      <c r="K380" s="5" t="s">
        <v>132</v>
      </c>
      <c r="L380" s="23"/>
      <c r="AF380" t="s">
        <v>134</v>
      </c>
      <c r="BJ380">
        <f t="shared" si="10"/>
        <v>0</v>
      </c>
      <c r="BK380">
        <f t="shared" si="11"/>
        <v>0</v>
      </c>
    </row>
    <row r="381" spans="1:63" x14ac:dyDescent="0.25">
      <c r="A381" s="6" t="s">
        <v>1261</v>
      </c>
      <c r="B381" s="6" t="s">
        <v>1262</v>
      </c>
      <c r="C381" s="8" t="s">
        <v>1263</v>
      </c>
      <c r="D381" s="8" t="s">
        <v>40</v>
      </c>
      <c r="E381" s="8" t="s">
        <v>19</v>
      </c>
      <c r="F381" s="8"/>
      <c r="G381" s="8" t="s">
        <v>132</v>
      </c>
      <c r="H381" s="8"/>
      <c r="I381" s="5" t="s">
        <v>132</v>
      </c>
      <c r="J381" s="8"/>
      <c r="K381" s="5" t="s">
        <v>132</v>
      </c>
      <c r="L381" s="23"/>
      <c r="AF381" t="s">
        <v>134</v>
      </c>
      <c r="BJ381">
        <f t="shared" si="10"/>
        <v>0</v>
      </c>
      <c r="BK381">
        <f t="shared" si="11"/>
        <v>0</v>
      </c>
    </row>
    <row r="382" spans="1:63" x14ac:dyDescent="0.25">
      <c r="A382" s="4" t="s">
        <v>1264</v>
      </c>
      <c r="B382" s="4" t="s">
        <v>1265</v>
      </c>
      <c r="C382" s="5" t="s">
        <v>1266</v>
      </c>
      <c r="D382" s="5" t="s">
        <v>40</v>
      </c>
      <c r="E382" s="5" t="s">
        <v>19</v>
      </c>
      <c r="F382" s="5"/>
      <c r="G382" s="5" t="s">
        <v>132</v>
      </c>
      <c r="H382" s="5"/>
      <c r="I382" s="5" t="s">
        <v>132</v>
      </c>
      <c r="J382" s="5"/>
      <c r="K382" s="5" t="s">
        <v>132</v>
      </c>
      <c r="L382" s="23"/>
      <c r="AF382" t="s">
        <v>134</v>
      </c>
      <c r="BJ382">
        <f t="shared" si="10"/>
        <v>0</v>
      </c>
      <c r="BK382">
        <f t="shared" si="11"/>
        <v>0</v>
      </c>
    </row>
    <row r="383" spans="1:63" x14ac:dyDescent="0.25">
      <c r="A383" s="6" t="s">
        <v>1267</v>
      </c>
      <c r="B383" s="6" t="s">
        <v>1268</v>
      </c>
      <c r="C383" s="8" t="s">
        <v>1269</v>
      </c>
      <c r="D383" s="8" t="s">
        <v>131</v>
      </c>
      <c r="E383" s="8" t="s">
        <v>25</v>
      </c>
      <c r="F383" s="8"/>
      <c r="G383" s="8" t="s">
        <v>132</v>
      </c>
      <c r="H383" s="8"/>
      <c r="I383" s="5" t="s">
        <v>132</v>
      </c>
      <c r="J383" s="8"/>
      <c r="K383" s="5" t="s">
        <v>132</v>
      </c>
      <c r="L383" s="23"/>
      <c r="AF383" t="s">
        <v>134</v>
      </c>
      <c r="BJ383">
        <f t="shared" si="10"/>
        <v>0</v>
      </c>
      <c r="BK383">
        <f t="shared" si="11"/>
        <v>0</v>
      </c>
    </row>
    <row r="384" spans="1:63" x14ac:dyDescent="0.25">
      <c r="A384" s="4" t="s">
        <v>1270</v>
      </c>
      <c r="B384" s="4" t="s">
        <v>1271</v>
      </c>
      <c r="C384" s="5" t="s">
        <v>1272</v>
      </c>
      <c r="D384" s="5" t="s">
        <v>40</v>
      </c>
      <c r="E384" s="5" t="s">
        <v>9</v>
      </c>
      <c r="F384" s="5"/>
      <c r="G384" s="5" t="s">
        <v>132</v>
      </c>
      <c r="H384" s="5"/>
      <c r="I384" s="5" t="s">
        <v>132</v>
      </c>
      <c r="J384" s="5"/>
      <c r="K384" s="5" t="s">
        <v>132</v>
      </c>
      <c r="L384" s="23"/>
      <c r="AF384" t="s">
        <v>134</v>
      </c>
      <c r="BJ384">
        <f t="shared" si="10"/>
        <v>0</v>
      </c>
      <c r="BK384">
        <f t="shared" si="11"/>
        <v>0</v>
      </c>
    </row>
    <row r="385" spans="1:63" x14ac:dyDescent="0.25">
      <c r="A385" s="6" t="s">
        <v>1273</v>
      </c>
      <c r="B385" s="6" t="s">
        <v>1274</v>
      </c>
      <c r="C385" s="8" t="s">
        <v>1275</v>
      </c>
      <c r="D385" s="8" t="s">
        <v>40</v>
      </c>
      <c r="E385" s="8" t="s">
        <v>7</v>
      </c>
      <c r="F385" s="8"/>
      <c r="G385" s="8" t="s">
        <v>132</v>
      </c>
      <c r="H385" s="8"/>
      <c r="I385" s="5" t="s">
        <v>132</v>
      </c>
      <c r="J385" s="8"/>
      <c r="K385" s="5" t="s">
        <v>132</v>
      </c>
      <c r="L385" s="23"/>
      <c r="AF385" t="s">
        <v>134</v>
      </c>
      <c r="BJ385">
        <f t="shared" si="10"/>
        <v>0</v>
      </c>
      <c r="BK385">
        <f t="shared" si="11"/>
        <v>0</v>
      </c>
    </row>
    <row r="386" spans="1:63" x14ac:dyDescent="0.25">
      <c r="A386" s="4" t="s">
        <v>1276</v>
      </c>
      <c r="B386" s="4" t="s">
        <v>1277</v>
      </c>
      <c r="C386" s="5" t="s">
        <v>1278</v>
      </c>
      <c r="D386" s="5" t="s">
        <v>40</v>
      </c>
      <c r="E386" s="5" t="s">
        <v>21</v>
      </c>
      <c r="F386" s="5"/>
      <c r="G386" s="5" t="s">
        <v>132</v>
      </c>
      <c r="H386" s="5"/>
      <c r="I386" s="5" t="s">
        <v>132</v>
      </c>
      <c r="J386" s="5"/>
      <c r="K386" s="5" t="s">
        <v>132</v>
      </c>
      <c r="L386" s="23"/>
      <c r="AF386" t="s">
        <v>134</v>
      </c>
      <c r="BJ386">
        <f t="shared" si="10"/>
        <v>0</v>
      </c>
      <c r="BK386">
        <f t="shared" si="11"/>
        <v>0</v>
      </c>
    </row>
    <row r="387" spans="1:63" x14ac:dyDescent="0.25">
      <c r="A387" s="6" t="s">
        <v>1279</v>
      </c>
      <c r="B387" s="6" t="s">
        <v>1280</v>
      </c>
      <c r="C387" s="8" t="s">
        <v>1281</v>
      </c>
      <c r="D387" s="8" t="s">
        <v>40</v>
      </c>
      <c r="E387" s="8" t="s">
        <v>9</v>
      </c>
      <c r="F387" s="8"/>
      <c r="G387" s="8" t="s">
        <v>132</v>
      </c>
      <c r="H387" s="8"/>
      <c r="I387" s="5" t="s">
        <v>132</v>
      </c>
      <c r="J387" s="8"/>
      <c r="K387" s="5" t="s">
        <v>132</v>
      </c>
      <c r="L387" s="23"/>
      <c r="AF387" t="s">
        <v>134</v>
      </c>
      <c r="BJ387">
        <f t="shared" si="10"/>
        <v>0</v>
      </c>
      <c r="BK387">
        <f t="shared" si="11"/>
        <v>0</v>
      </c>
    </row>
    <row r="388" spans="1:63" x14ac:dyDescent="0.25">
      <c r="A388" s="4" t="s">
        <v>1282</v>
      </c>
      <c r="B388" s="4" t="s">
        <v>1283</v>
      </c>
      <c r="C388" s="5" t="s">
        <v>1284</v>
      </c>
      <c r="D388" s="5" t="s">
        <v>40</v>
      </c>
      <c r="E388" s="5" t="s">
        <v>29</v>
      </c>
      <c r="F388" s="5"/>
      <c r="G388" s="5" t="s">
        <v>132</v>
      </c>
      <c r="H388" s="5"/>
      <c r="I388" s="5" t="s">
        <v>132</v>
      </c>
      <c r="J388" s="5"/>
      <c r="K388" s="5" t="s">
        <v>132</v>
      </c>
      <c r="L388" s="23"/>
      <c r="AF388" t="s">
        <v>134</v>
      </c>
      <c r="BJ388">
        <f t="shared" si="10"/>
        <v>0</v>
      </c>
      <c r="BK388">
        <f t="shared" si="11"/>
        <v>0</v>
      </c>
    </row>
    <row r="389" spans="1:63" x14ac:dyDescent="0.25">
      <c r="A389" s="6" t="s">
        <v>1285</v>
      </c>
      <c r="B389" s="6" t="s">
        <v>1286</v>
      </c>
      <c r="C389" s="8" t="s">
        <v>1287</v>
      </c>
      <c r="D389" s="8" t="s">
        <v>131</v>
      </c>
      <c r="E389" s="8" t="s">
        <v>23</v>
      </c>
      <c r="F389" s="8"/>
      <c r="G389" s="8" t="s">
        <v>132</v>
      </c>
      <c r="H389" s="8"/>
      <c r="I389" s="5" t="s">
        <v>132</v>
      </c>
      <c r="J389" s="8"/>
      <c r="K389" s="5" t="s">
        <v>132</v>
      </c>
      <c r="L389" s="23"/>
      <c r="AF389" t="s">
        <v>134</v>
      </c>
      <c r="BJ389">
        <f t="shared" ref="BJ389:BJ452" si="12">COUNTIF(AH389:AW389,"Yes")</f>
        <v>0</v>
      </c>
      <c r="BK389">
        <f t="shared" ref="BK389:BK452" si="13">COUNTIF(AY389:BG389, "Yes")</f>
        <v>0</v>
      </c>
    </row>
    <row r="390" spans="1:63" x14ac:dyDescent="0.25">
      <c r="A390" s="4" t="s">
        <v>1288</v>
      </c>
      <c r="B390" s="4" t="s">
        <v>1289</v>
      </c>
      <c r="C390" s="5" t="s">
        <v>1290</v>
      </c>
      <c r="D390" s="5" t="s">
        <v>40</v>
      </c>
      <c r="E390" s="5" t="s">
        <v>9</v>
      </c>
      <c r="F390" s="5"/>
      <c r="G390" s="5" t="s">
        <v>132</v>
      </c>
      <c r="H390" s="5"/>
      <c r="I390" s="5" t="s">
        <v>132</v>
      </c>
      <c r="J390" s="5"/>
      <c r="K390" s="5" t="s">
        <v>132</v>
      </c>
      <c r="L390" s="23"/>
      <c r="AF390" t="s">
        <v>134</v>
      </c>
      <c r="BJ390">
        <f t="shared" si="12"/>
        <v>0</v>
      </c>
      <c r="BK390">
        <f t="shared" si="13"/>
        <v>0</v>
      </c>
    </row>
    <row r="391" spans="1:63" x14ac:dyDescent="0.25">
      <c r="A391" s="6" t="s">
        <v>1291</v>
      </c>
      <c r="B391" s="6" t="s">
        <v>1292</v>
      </c>
      <c r="C391" s="8" t="s">
        <v>1293</v>
      </c>
      <c r="D391" s="8" t="s">
        <v>40</v>
      </c>
      <c r="E391" s="8" t="s">
        <v>27</v>
      </c>
      <c r="F391" s="8"/>
      <c r="G391" s="8" t="s">
        <v>132</v>
      </c>
      <c r="H391" s="8"/>
      <c r="I391" s="5" t="s">
        <v>132</v>
      </c>
      <c r="J391" s="8"/>
      <c r="K391" s="5" t="s">
        <v>132</v>
      </c>
      <c r="L391" s="23"/>
      <c r="AF391" t="s">
        <v>134</v>
      </c>
      <c r="BJ391">
        <f t="shared" si="12"/>
        <v>0</v>
      </c>
      <c r="BK391">
        <f t="shared" si="13"/>
        <v>0</v>
      </c>
    </row>
    <row r="392" spans="1:63" x14ac:dyDescent="0.25">
      <c r="A392" s="4" t="s">
        <v>1294</v>
      </c>
      <c r="B392" s="4" t="s">
        <v>1295</v>
      </c>
      <c r="C392" s="5" t="s">
        <v>1296</v>
      </c>
      <c r="D392" s="5" t="s">
        <v>40</v>
      </c>
      <c r="E392" s="5" t="s">
        <v>31</v>
      </c>
      <c r="F392" s="5"/>
      <c r="G392" s="5" t="s">
        <v>132</v>
      </c>
      <c r="H392" s="5"/>
      <c r="I392" s="5" t="s">
        <v>132</v>
      </c>
      <c r="J392" s="5"/>
      <c r="K392" s="5" t="s">
        <v>132</v>
      </c>
      <c r="L392" s="23"/>
      <c r="AF392" t="s">
        <v>134</v>
      </c>
      <c r="BJ392">
        <f t="shared" si="12"/>
        <v>0</v>
      </c>
      <c r="BK392">
        <f t="shared" si="13"/>
        <v>0</v>
      </c>
    </row>
    <row r="393" spans="1:63" x14ac:dyDescent="0.25">
      <c r="A393" s="6" t="s">
        <v>1297</v>
      </c>
      <c r="B393" s="6" t="s">
        <v>1298</v>
      </c>
      <c r="C393" s="8" t="s">
        <v>1299</v>
      </c>
      <c r="D393" s="8" t="s">
        <v>40</v>
      </c>
      <c r="E393" s="8" t="s">
        <v>13</v>
      </c>
      <c r="F393" s="8"/>
      <c r="G393" s="8" t="s">
        <v>132</v>
      </c>
      <c r="H393" s="8"/>
      <c r="I393" s="5" t="s">
        <v>132</v>
      </c>
      <c r="J393" s="8"/>
      <c r="K393" s="5" t="s">
        <v>132</v>
      </c>
      <c r="L393" s="23"/>
      <c r="AF393" t="s">
        <v>134</v>
      </c>
      <c r="BJ393">
        <f t="shared" si="12"/>
        <v>0</v>
      </c>
      <c r="BK393">
        <f t="shared" si="13"/>
        <v>0</v>
      </c>
    </row>
    <row r="394" spans="1:63" x14ac:dyDescent="0.25">
      <c r="A394" s="4" t="s">
        <v>1300</v>
      </c>
      <c r="B394" s="4" t="s">
        <v>1301</v>
      </c>
      <c r="C394" s="5" t="s">
        <v>1302</v>
      </c>
      <c r="D394" s="5" t="s">
        <v>40</v>
      </c>
      <c r="E394" s="5" t="s">
        <v>13</v>
      </c>
      <c r="F394" s="5"/>
      <c r="G394" s="5" t="s">
        <v>132</v>
      </c>
      <c r="H394" s="5"/>
      <c r="I394" s="5" t="s">
        <v>132</v>
      </c>
      <c r="J394" s="5"/>
      <c r="K394" s="5" t="s">
        <v>132</v>
      </c>
      <c r="L394" s="23"/>
      <c r="AF394" t="s">
        <v>134</v>
      </c>
      <c r="BJ394">
        <f t="shared" si="12"/>
        <v>0</v>
      </c>
      <c r="BK394">
        <f t="shared" si="13"/>
        <v>0</v>
      </c>
    </row>
    <row r="395" spans="1:63" x14ac:dyDescent="0.25">
      <c r="A395" s="6" t="s">
        <v>1303</v>
      </c>
      <c r="B395" s="6" t="s">
        <v>1304</v>
      </c>
      <c r="C395" s="8" t="s">
        <v>1305</v>
      </c>
      <c r="D395" s="8" t="s">
        <v>40</v>
      </c>
      <c r="E395" s="8" t="s">
        <v>13</v>
      </c>
      <c r="F395" s="8"/>
      <c r="G395" s="8" t="s">
        <v>132</v>
      </c>
      <c r="H395" s="8"/>
      <c r="I395" s="5" t="s">
        <v>132</v>
      </c>
      <c r="J395" s="8"/>
      <c r="K395" s="5" t="s">
        <v>132</v>
      </c>
      <c r="L395" s="23"/>
      <c r="AF395" t="s">
        <v>134</v>
      </c>
      <c r="BJ395">
        <f t="shared" si="12"/>
        <v>0</v>
      </c>
      <c r="BK395">
        <f t="shared" si="13"/>
        <v>0</v>
      </c>
    </row>
    <row r="396" spans="1:63" x14ac:dyDescent="0.25">
      <c r="A396" s="4" t="s">
        <v>1306</v>
      </c>
      <c r="B396" s="4" t="s">
        <v>1307</v>
      </c>
      <c r="C396" s="5" t="s">
        <v>1308</v>
      </c>
      <c r="D396" s="5" t="s">
        <v>131</v>
      </c>
      <c r="E396" s="5" t="s">
        <v>25</v>
      </c>
      <c r="F396" s="5"/>
      <c r="G396" s="5" t="s">
        <v>132</v>
      </c>
      <c r="H396" s="5"/>
      <c r="I396" s="5" t="s">
        <v>132</v>
      </c>
      <c r="J396" s="5"/>
      <c r="K396" s="5" t="s">
        <v>132</v>
      </c>
      <c r="L396" s="23"/>
      <c r="AF396" t="s">
        <v>134</v>
      </c>
      <c r="BJ396">
        <f t="shared" si="12"/>
        <v>0</v>
      </c>
      <c r="BK396">
        <f t="shared" si="13"/>
        <v>0</v>
      </c>
    </row>
    <row r="397" spans="1:63" x14ac:dyDescent="0.25">
      <c r="A397" s="6" t="s">
        <v>1309</v>
      </c>
      <c r="B397" s="6" t="s">
        <v>1310</v>
      </c>
      <c r="C397" s="8" t="s">
        <v>1311</v>
      </c>
      <c r="D397" s="8" t="s">
        <v>40</v>
      </c>
      <c r="E397" s="8" t="s">
        <v>13</v>
      </c>
      <c r="F397" s="8"/>
      <c r="G397" s="8" t="s">
        <v>132</v>
      </c>
      <c r="H397" s="8"/>
      <c r="I397" s="5" t="s">
        <v>132</v>
      </c>
      <c r="J397" s="8"/>
      <c r="K397" s="5" t="s">
        <v>132</v>
      </c>
      <c r="L397" s="23"/>
      <c r="AF397" t="s">
        <v>134</v>
      </c>
      <c r="BJ397">
        <f t="shared" si="12"/>
        <v>0</v>
      </c>
      <c r="BK397">
        <f t="shared" si="13"/>
        <v>0</v>
      </c>
    </row>
    <row r="398" spans="1:63" x14ac:dyDescent="0.25">
      <c r="A398" s="4" t="s">
        <v>1312</v>
      </c>
      <c r="B398" s="4" t="s">
        <v>1313</v>
      </c>
      <c r="C398" s="5" t="s">
        <v>1314</v>
      </c>
      <c r="D398" s="5" t="s">
        <v>40</v>
      </c>
      <c r="E398" s="5" t="s">
        <v>13</v>
      </c>
      <c r="F398" s="5"/>
      <c r="G398" s="5" t="s">
        <v>132</v>
      </c>
      <c r="H398" s="5"/>
      <c r="I398" s="5" t="s">
        <v>132</v>
      </c>
      <c r="J398" s="5"/>
      <c r="K398" s="5" t="s">
        <v>132</v>
      </c>
      <c r="L398" s="23"/>
      <c r="AF398" t="s">
        <v>134</v>
      </c>
      <c r="BJ398">
        <f t="shared" si="12"/>
        <v>0</v>
      </c>
      <c r="BK398">
        <f t="shared" si="13"/>
        <v>0</v>
      </c>
    </row>
    <row r="399" spans="1:63" x14ac:dyDescent="0.25">
      <c r="A399" s="6" t="s">
        <v>1315</v>
      </c>
      <c r="B399" s="6" t="s">
        <v>1316</v>
      </c>
      <c r="C399" s="8" t="s">
        <v>1317</v>
      </c>
      <c r="D399" s="8" t="s">
        <v>40</v>
      </c>
      <c r="E399" s="8" t="s">
        <v>7</v>
      </c>
      <c r="F399" s="8"/>
      <c r="G399" s="8" t="s">
        <v>132</v>
      </c>
      <c r="H399" s="8"/>
      <c r="I399" s="5" t="s">
        <v>132</v>
      </c>
      <c r="J399" s="8"/>
      <c r="K399" s="5" t="s">
        <v>132</v>
      </c>
      <c r="L399" s="23"/>
      <c r="AF399" t="s">
        <v>134</v>
      </c>
      <c r="BJ399">
        <f t="shared" si="12"/>
        <v>0</v>
      </c>
      <c r="BK399">
        <f t="shared" si="13"/>
        <v>0</v>
      </c>
    </row>
    <row r="400" spans="1:63" x14ac:dyDescent="0.25">
      <c r="A400" s="4" t="s">
        <v>1318</v>
      </c>
      <c r="B400" s="4" t="s">
        <v>1319</v>
      </c>
      <c r="C400" s="5" t="s">
        <v>1320</v>
      </c>
      <c r="D400" s="5" t="s">
        <v>40</v>
      </c>
      <c r="E400" s="5" t="s">
        <v>27</v>
      </c>
      <c r="F400" s="5"/>
      <c r="G400" s="5" t="s">
        <v>132</v>
      </c>
      <c r="H400" s="5"/>
      <c r="I400" s="5" t="s">
        <v>132</v>
      </c>
      <c r="J400" s="5"/>
      <c r="K400" s="5" t="s">
        <v>132</v>
      </c>
      <c r="L400" s="23"/>
      <c r="AF400" t="s">
        <v>134</v>
      </c>
      <c r="BJ400">
        <f t="shared" si="12"/>
        <v>0</v>
      </c>
      <c r="BK400">
        <f t="shared" si="13"/>
        <v>0</v>
      </c>
    </row>
    <row r="401" spans="1:63" x14ac:dyDescent="0.25">
      <c r="A401" s="6" t="s">
        <v>1321</v>
      </c>
      <c r="B401" s="6" t="s">
        <v>1322</v>
      </c>
      <c r="C401" s="8" t="s">
        <v>1323</v>
      </c>
      <c r="D401" s="8" t="s">
        <v>40</v>
      </c>
      <c r="E401" s="8" t="s">
        <v>23</v>
      </c>
      <c r="F401" s="8"/>
      <c r="G401" s="8" t="s">
        <v>132</v>
      </c>
      <c r="H401" s="8"/>
      <c r="I401" s="5" t="s">
        <v>132</v>
      </c>
      <c r="J401" s="8"/>
      <c r="K401" s="5" t="s">
        <v>132</v>
      </c>
      <c r="L401" s="23"/>
      <c r="AF401" t="s">
        <v>134</v>
      </c>
      <c r="BJ401">
        <f t="shared" si="12"/>
        <v>0</v>
      </c>
      <c r="BK401">
        <f t="shared" si="13"/>
        <v>0</v>
      </c>
    </row>
    <row r="402" spans="1:63" x14ac:dyDescent="0.25">
      <c r="A402" s="4" t="s">
        <v>1324</v>
      </c>
      <c r="B402" s="4" t="s">
        <v>1325</v>
      </c>
      <c r="C402" s="5" t="s">
        <v>1326</v>
      </c>
      <c r="D402" s="5" t="s">
        <v>40</v>
      </c>
      <c r="E402" s="5" t="s">
        <v>27</v>
      </c>
      <c r="F402" s="5"/>
      <c r="G402" s="5" t="s">
        <v>132</v>
      </c>
      <c r="H402" s="5"/>
      <c r="I402" s="5" t="s">
        <v>132</v>
      </c>
      <c r="J402" s="5"/>
      <c r="K402" s="5" t="s">
        <v>132</v>
      </c>
      <c r="L402" s="23"/>
      <c r="AF402" t="s">
        <v>134</v>
      </c>
      <c r="BJ402">
        <f t="shared" si="12"/>
        <v>0</v>
      </c>
      <c r="BK402">
        <f t="shared" si="13"/>
        <v>0</v>
      </c>
    </row>
    <row r="403" spans="1:63" x14ac:dyDescent="0.25">
      <c r="A403" s="6" t="s">
        <v>1327</v>
      </c>
      <c r="B403" s="6" t="s">
        <v>1328</v>
      </c>
      <c r="C403" s="8" t="s">
        <v>1329</v>
      </c>
      <c r="D403" s="8" t="s">
        <v>131</v>
      </c>
      <c r="E403" s="8" t="s">
        <v>25</v>
      </c>
      <c r="F403" s="8"/>
      <c r="G403" s="8" t="s">
        <v>132</v>
      </c>
      <c r="H403" s="8"/>
      <c r="I403" s="5" t="s">
        <v>132</v>
      </c>
      <c r="J403" s="8"/>
      <c r="K403" s="5" t="s">
        <v>132</v>
      </c>
      <c r="L403" s="23"/>
      <c r="BJ403">
        <f t="shared" si="12"/>
        <v>0</v>
      </c>
      <c r="BK403">
        <f t="shared" si="13"/>
        <v>0</v>
      </c>
    </row>
    <row r="404" spans="1:63" x14ac:dyDescent="0.25">
      <c r="A404" s="4" t="s">
        <v>1330</v>
      </c>
      <c r="B404" s="4" t="s">
        <v>1331</v>
      </c>
      <c r="C404" s="5" t="s">
        <v>1332</v>
      </c>
      <c r="D404" s="5" t="s">
        <v>40</v>
      </c>
      <c r="E404" s="5" t="s">
        <v>31</v>
      </c>
      <c r="F404" s="5"/>
      <c r="G404" s="5" t="s">
        <v>132</v>
      </c>
      <c r="H404" s="5"/>
      <c r="I404" s="5" t="s">
        <v>132</v>
      </c>
      <c r="J404" s="5"/>
      <c r="K404" s="5" t="s">
        <v>132</v>
      </c>
      <c r="L404" s="23"/>
      <c r="BJ404">
        <f t="shared" si="12"/>
        <v>0</v>
      </c>
      <c r="BK404">
        <f t="shared" si="13"/>
        <v>0</v>
      </c>
    </row>
    <row r="405" spans="1:63" x14ac:dyDescent="0.25">
      <c r="A405" s="6" t="s">
        <v>1333</v>
      </c>
      <c r="B405" s="6" t="s">
        <v>1334</v>
      </c>
      <c r="C405" s="8" t="s">
        <v>1335</v>
      </c>
      <c r="D405" s="8" t="s">
        <v>40</v>
      </c>
      <c r="E405" s="8" t="s">
        <v>29</v>
      </c>
      <c r="F405" s="8"/>
      <c r="G405" s="8" t="s">
        <v>132</v>
      </c>
      <c r="H405" s="8"/>
      <c r="I405" s="5" t="s">
        <v>132</v>
      </c>
      <c r="J405" s="8"/>
      <c r="K405" s="5" t="s">
        <v>132</v>
      </c>
      <c r="L405" s="23"/>
      <c r="BJ405">
        <f t="shared" si="12"/>
        <v>0</v>
      </c>
      <c r="BK405">
        <f t="shared" si="13"/>
        <v>0</v>
      </c>
    </row>
    <row r="406" spans="1:63" x14ac:dyDescent="0.25">
      <c r="A406" s="4" t="s">
        <v>1336</v>
      </c>
      <c r="B406" s="4" t="s">
        <v>1337</v>
      </c>
      <c r="C406" s="5" t="s">
        <v>1338</v>
      </c>
      <c r="D406" s="5" t="s">
        <v>40</v>
      </c>
      <c r="E406" s="5" t="s">
        <v>13</v>
      </c>
      <c r="F406" s="5"/>
      <c r="G406" s="5" t="s">
        <v>132</v>
      </c>
      <c r="H406" s="5"/>
      <c r="I406" s="5" t="s">
        <v>132</v>
      </c>
      <c r="J406" s="5"/>
      <c r="K406" s="5" t="s">
        <v>132</v>
      </c>
      <c r="L406" s="23"/>
      <c r="BJ406">
        <f t="shared" si="12"/>
        <v>0</v>
      </c>
      <c r="BK406">
        <f t="shared" si="13"/>
        <v>0</v>
      </c>
    </row>
    <row r="407" spans="1:63" x14ac:dyDescent="0.25">
      <c r="A407" s="6" t="s">
        <v>1339</v>
      </c>
      <c r="B407" s="6" t="s">
        <v>1340</v>
      </c>
      <c r="C407" s="8" t="s">
        <v>1341</v>
      </c>
      <c r="D407" s="8" t="s">
        <v>40</v>
      </c>
      <c r="E407" s="8" t="s">
        <v>7</v>
      </c>
      <c r="F407" s="8"/>
      <c r="G407" s="8" t="s">
        <v>132</v>
      </c>
      <c r="H407" s="8"/>
      <c r="I407" s="5" t="s">
        <v>132</v>
      </c>
      <c r="J407" s="8"/>
      <c r="K407" s="5" t="s">
        <v>132</v>
      </c>
      <c r="L407" s="23"/>
      <c r="BJ407">
        <f t="shared" si="12"/>
        <v>0</v>
      </c>
      <c r="BK407">
        <f t="shared" si="13"/>
        <v>0</v>
      </c>
    </row>
    <row r="408" spans="1:63" x14ac:dyDescent="0.25">
      <c r="A408" s="4" t="s">
        <v>1342</v>
      </c>
      <c r="B408" s="4" t="s">
        <v>1343</v>
      </c>
      <c r="C408" s="5" t="s">
        <v>1344</v>
      </c>
      <c r="D408" s="5" t="s">
        <v>131</v>
      </c>
      <c r="E408" s="5" t="s">
        <v>25</v>
      </c>
      <c r="F408" s="5"/>
      <c r="G408" s="5" t="s">
        <v>132</v>
      </c>
      <c r="H408" s="5"/>
      <c r="I408" s="5" t="s">
        <v>132</v>
      </c>
      <c r="J408" s="5"/>
      <c r="K408" s="5" t="s">
        <v>132</v>
      </c>
      <c r="L408" s="23"/>
      <c r="BJ408">
        <f t="shared" si="12"/>
        <v>0</v>
      </c>
      <c r="BK408">
        <f t="shared" si="13"/>
        <v>0</v>
      </c>
    </row>
    <row r="409" spans="1:63" x14ac:dyDescent="0.25">
      <c r="A409" s="6" t="s">
        <v>1345</v>
      </c>
      <c r="B409" s="6" t="s">
        <v>1346</v>
      </c>
      <c r="C409" s="8" t="s">
        <v>1347</v>
      </c>
      <c r="D409" s="8" t="s">
        <v>40</v>
      </c>
      <c r="E409" s="8" t="s">
        <v>15</v>
      </c>
      <c r="F409" s="8"/>
      <c r="G409" s="8" t="s">
        <v>132</v>
      </c>
      <c r="H409" s="8"/>
      <c r="I409" s="5" t="s">
        <v>132</v>
      </c>
      <c r="J409" s="8"/>
      <c r="K409" s="5" t="s">
        <v>132</v>
      </c>
      <c r="L409" s="23"/>
      <c r="BJ409">
        <f t="shared" si="12"/>
        <v>0</v>
      </c>
      <c r="BK409">
        <f t="shared" si="13"/>
        <v>0</v>
      </c>
    </row>
    <row r="410" spans="1:63" x14ac:dyDescent="0.25">
      <c r="A410" s="4" t="s">
        <v>1348</v>
      </c>
      <c r="B410" s="4" t="s">
        <v>1349</v>
      </c>
      <c r="C410" s="5" t="s">
        <v>1350</v>
      </c>
      <c r="D410" s="5" t="s">
        <v>40</v>
      </c>
      <c r="E410" s="5" t="s">
        <v>15</v>
      </c>
      <c r="F410" s="5"/>
      <c r="G410" s="5" t="s">
        <v>132</v>
      </c>
      <c r="H410" s="5"/>
      <c r="I410" s="5" t="s">
        <v>132</v>
      </c>
      <c r="J410" s="5"/>
      <c r="K410" s="5" t="s">
        <v>132</v>
      </c>
      <c r="L410" s="23"/>
      <c r="BJ410">
        <f t="shared" si="12"/>
        <v>0</v>
      </c>
      <c r="BK410">
        <f t="shared" si="13"/>
        <v>0</v>
      </c>
    </row>
    <row r="411" spans="1:63" x14ac:dyDescent="0.25">
      <c r="A411" s="6" t="s">
        <v>1351</v>
      </c>
      <c r="B411" s="6" t="s">
        <v>1352</v>
      </c>
      <c r="C411" s="8" t="s">
        <v>1353</v>
      </c>
      <c r="D411" s="8" t="s">
        <v>40</v>
      </c>
      <c r="E411" s="8" t="s">
        <v>29</v>
      </c>
      <c r="F411" s="8"/>
      <c r="G411" s="8" t="s">
        <v>132</v>
      </c>
      <c r="H411" s="8"/>
      <c r="I411" s="5" t="s">
        <v>132</v>
      </c>
      <c r="J411" s="8"/>
      <c r="K411" s="5" t="s">
        <v>132</v>
      </c>
      <c r="L411" s="23"/>
      <c r="BJ411">
        <f t="shared" si="12"/>
        <v>0</v>
      </c>
      <c r="BK411">
        <f t="shared" si="13"/>
        <v>0</v>
      </c>
    </row>
    <row r="412" spans="1:63" x14ac:dyDescent="0.25">
      <c r="A412" s="4" t="s">
        <v>1354</v>
      </c>
      <c r="B412" s="4" t="s">
        <v>1355</v>
      </c>
      <c r="C412" s="5" t="s">
        <v>1356</v>
      </c>
      <c r="D412" s="5" t="s">
        <v>40</v>
      </c>
      <c r="E412" s="5" t="s">
        <v>11</v>
      </c>
      <c r="F412" s="5"/>
      <c r="G412" s="5" t="s">
        <v>132</v>
      </c>
      <c r="H412" s="5"/>
      <c r="I412" s="5" t="s">
        <v>132</v>
      </c>
      <c r="J412" s="5"/>
      <c r="K412" s="5" t="s">
        <v>132</v>
      </c>
      <c r="L412" s="23"/>
      <c r="BJ412">
        <f t="shared" si="12"/>
        <v>0</v>
      </c>
      <c r="BK412">
        <f t="shared" si="13"/>
        <v>0</v>
      </c>
    </row>
    <row r="413" spans="1:63" x14ac:dyDescent="0.25">
      <c r="A413" s="6" t="s">
        <v>1357</v>
      </c>
      <c r="B413" s="6" t="s">
        <v>1358</v>
      </c>
      <c r="C413" s="8" t="s">
        <v>1359</v>
      </c>
      <c r="D413" s="8" t="s">
        <v>131</v>
      </c>
      <c r="E413" s="8" t="s">
        <v>31</v>
      </c>
      <c r="F413" s="8"/>
      <c r="G413" s="8" t="s">
        <v>132</v>
      </c>
      <c r="H413" s="8"/>
      <c r="I413" s="5" t="s">
        <v>132</v>
      </c>
      <c r="J413" s="8"/>
      <c r="K413" s="5" t="s">
        <v>132</v>
      </c>
      <c r="L413" s="23"/>
      <c r="BJ413">
        <f t="shared" si="12"/>
        <v>0</v>
      </c>
      <c r="BK413">
        <f t="shared" si="13"/>
        <v>0</v>
      </c>
    </row>
    <row r="414" spans="1:63" x14ac:dyDescent="0.25">
      <c r="A414" s="4" t="s">
        <v>1360</v>
      </c>
      <c r="B414" s="4" t="s">
        <v>1361</v>
      </c>
      <c r="C414" s="5" t="s">
        <v>1362</v>
      </c>
      <c r="D414" s="5" t="s">
        <v>40</v>
      </c>
      <c r="E414" s="5" t="s">
        <v>9</v>
      </c>
      <c r="F414" s="5"/>
      <c r="G414" s="5" t="s">
        <v>132</v>
      </c>
      <c r="H414" s="5"/>
      <c r="I414" s="5" t="s">
        <v>132</v>
      </c>
      <c r="J414" s="5"/>
      <c r="K414" s="5" t="s">
        <v>132</v>
      </c>
      <c r="L414" s="23"/>
      <c r="BJ414">
        <f t="shared" si="12"/>
        <v>0</v>
      </c>
      <c r="BK414">
        <f t="shared" si="13"/>
        <v>0</v>
      </c>
    </row>
    <row r="415" spans="1:63" x14ac:dyDescent="0.25">
      <c r="A415" s="6" t="s">
        <v>1363</v>
      </c>
      <c r="B415" s="6" t="s">
        <v>1364</v>
      </c>
      <c r="C415" s="8" t="s">
        <v>1365</v>
      </c>
      <c r="D415" s="8" t="s">
        <v>40</v>
      </c>
      <c r="E415" s="8" t="s">
        <v>13</v>
      </c>
      <c r="F415" s="8"/>
      <c r="G415" s="8" t="s">
        <v>132</v>
      </c>
      <c r="H415" s="8"/>
      <c r="I415" s="5" t="s">
        <v>132</v>
      </c>
      <c r="J415" s="8"/>
      <c r="K415" s="5" t="s">
        <v>132</v>
      </c>
      <c r="L415" s="23"/>
      <c r="BJ415">
        <f t="shared" si="12"/>
        <v>0</v>
      </c>
      <c r="BK415">
        <f t="shared" si="13"/>
        <v>0</v>
      </c>
    </row>
    <row r="416" spans="1:63" x14ac:dyDescent="0.25">
      <c r="A416" s="4" t="s">
        <v>1366</v>
      </c>
      <c r="B416" s="4" t="s">
        <v>1367</v>
      </c>
      <c r="C416" s="5" t="s">
        <v>1368</v>
      </c>
      <c r="D416" s="5" t="s">
        <v>156</v>
      </c>
      <c r="E416" s="5" t="s">
        <v>9</v>
      </c>
      <c r="F416" s="5"/>
      <c r="G416" s="5" t="s">
        <v>132</v>
      </c>
      <c r="H416" s="5"/>
      <c r="I416" s="5" t="s">
        <v>132</v>
      </c>
      <c r="J416" s="5"/>
      <c r="K416" s="5" t="s">
        <v>132</v>
      </c>
      <c r="L416" s="23"/>
      <c r="BJ416">
        <f t="shared" si="12"/>
        <v>0</v>
      </c>
      <c r="BK416">
        <f t="shared" si="13"/>
        <v>0</v>
      </c>
    </row>
    <row r="417" spans="1:63" x14ac:dyDescent="0.25">
      <c r="A417" s="6" t="s">
        <v>1369</v>
      </c>
      <c r="B417" s="6" t="s">
        <v>1370</v>
      </c>
      <c r="C417" s="8" t="s">
        <v>1371</v>
      </c>
      <c r="D417" s="8" t="s">
        <v>40</v>
      </c>
      <c r="E417" s="8" t="s">
        <v>15</v>
      </c>
      <c r="F417" s="8"/>
      <c r="G417" s="8" t="s">
        <v>132</v>
      </c>
      <c r="H417" s="8"/>
      <c r="I417" s="5" t="s">
        <v>132</v>
      </c>
      <c r="J417" s="8"/>
      <c r="K417" s="5" t="s">
        <v>132</v>
      </c>
      <c r="L417" s="23"/>
      <c r="BJ417">
        <f t="shared" si="12"/>
        <v>0</v>
      </c>
      <c r="BK417">
        <f t="shared" si="13"/>
        <v>0</v>
      </c>
    </row>
    <row r="418" spans="1:63" x14ac:dyDescent="0.25">
      <c r="A418" s="4" t="s">
        <v>1372</v>
      </c>
      <c r="B418" s="4" t="s">
        <v>1373</v>
      </c>
      <c r="C418" s="5" t="s">
        <v>1374</v>
      </c>
      <c r="D418" s="5" t="s">
        <v>40</v>
      </c>
      <c r="E418" s="5" t="s">
        <v>31</v>
      </c>
      <c r="F418" s="5"/>
      <c r="G418" s="5" t="s">
        <v>132</v>
      </c>
      <c r="H418" s="5"/>
      <c r="I418" s="5" t="s">
        <v>132</v>
      </c>
      <c r="J418" s="5"/>
      <c r="K418" s="5" t="s">
        <v>132</v>
      </c>
      <c r="L418" s="23"/>
      <c r="BJ418">
        <f t="shared" si="12"/>
        <v>0</v>
      </c>
      <c r="BK418">
        <f t="shared" si="13"/>
        <v>0</v>
      </c>
    </row>
    <row r="419" spans="1:63" x14ac:dyDescent="0.25">
      <c r="A419" s="6" t="s">
        <v>1375</v>
      </c>
      <c r="B419" s="6" t="s">
        <v>1376</v>
      </c>
      <c r="C419" s="8" t="s">
        <v>1377</v>
      </c>
      <c r="D419" s="8" t="s">
        <v>40</v>
      </c>
      <c r="E419" s="8" t="s">
        <v>13</v>
      </c>
      <c r="F419" s="8"/>
      <c r="G419" s="8" t="s">
        <v>132</v>
      </c>
      <c r="H419" s="8"/>
      <c r="I419" s="5" t="s">
        <v>132</v>
      </c>
      <c r="J419" s="8"/>
      <c r="K419" s="5" t="s">
        <v>132</v>
      </c>
      <c r="L419" s="23"/>
      <c r="BJ419">
        <f t="shared" si="12"/>
        <v>0</v>
      </c>
      <c r="BK419">
        <f t="shared" si="13"/>
        <v>0</v>
      </c>
    </row>
    <row r="420" spans="1:63" x14ac:dyDescent="0.25">
      <c r="A420" s="4" t="s">
        <v>1378</v>
      </c>
      <c r="B420" s="4" t="s">
        <v>1379</v>
      </c>
      <c r="C420" s="5" t="s">
        <v>1380</v>
      </c>
      <c r="D420" s="5" t="s">
        <v>40</v>
      </c>
      <c r="E420" s="5" t="s">
        <v>17</v>
      </c>
      <c r="F420" s="5"/>
      <c r="G420" s="5" t="s">
        <v>132</v>
      </c>
      <c r="H420" s="5"/>
      <c r="I420" s="5" t="s">
        <v>132</v>
      </c>
      <c r="J420" s="5"/>
      <c r="K420" s="5" t="s">
        <v>132</v>
      </c>
      <c r="L420" s="23"/>
      <c r="BJ420">
        <f t="shared" si="12"/>
        <v>0</v>
      </c>
      <c r="BK420">
        <f t="shared" si="13"/>
        <v>0</v>
      </c>
    </row>
    <row r="421" spans="1:63" x14ac:dyDescent="0.25">
      <c r="A421" s="6" t="s">
        <v>1381</v>
      </c>
      <c r="B421" s="6" t="s">
        <v>1382</v>
      </c>
      <c r="C421" s="8" t="s">
        <v>1383</v>
      </c>
      <c r="D421" s="8" t="s">
        <v>40</v>
      </c>
      <c r="E421" s="8" t="s">
        <v>11</v>
      </c>
      <c r="F421" s="8"/>
      <c r="G421" s="8" t="s">
        <v>132</v>
      </c>
      <c r="H421" s="8"/>
      <c r="I421" s="5" t="s">
        <v>132</v>
      </c>
      <c r="J421" s="8"/>
      <c r="K421" s="5" t="s">
        <v>132</v>
      </c>
      <c r="L421" s="23"/>
      <c r="BJ421">
        <f t="shared" si="12"/>
        <v>0</v>
      </c>
      <c r="BK421">
        <f t="shared" si="13"/>
        <v>0</v>
      </c>
    </row>
    <row r="422" spans="1:63" x14ac:dyDescent="0.25">
      <c r="A422" s="4" t="s">
        <v>1384</v>
      </c>
      <c r="B422" s="4" t="s">
        <v>1385</v>
      </c>
      <c r="C422" s="5" t="s">
        <v>1386</v>
      </c>
      <c r="D422" s="5" t="s">
        <v>40</v>
      </c>
      <c r="E422" s="5" t="s">
        <v>19</v>
      </c>
      <c r="F422" s="5"/>
      <c r="G422" s="5" t="s">
        <v>132</v>
      </c>
      <c r="H422" s="5"/>
      <c r="I422" s="5" t="s">
        <v>132</v>
      </c>
      <c r="J422" s="5"/>
      <c r="K422" s="5" t="s">
        <v>132</v>
      </c>
      <c r="L422" s="23"/>
      <c r="BJ422">
        <f t="shared" si="12"/>
        <v>0</v>
      </c>
      <c r="BK422">
        <f t="shared" si="13"/>
        <v>0</v>
      </c>
    </row>
    <row r="423" spans="1:63" x14ac:dyDescent="0.25">
      <c r="A423" s="6" t="s">
        <v>1387</v>
      </c>
      <c r="B423" s="6" t="s">
        <v>1388</v>
      </c>
      <c r="C423" s="8" t="s">
        <v>1389</v>
      </c>
      <c r="D423" s="8" t="s">
        <v>40</v>
      </c>
      <c r="E423" s="8" t="s">
        <v>13</v>
      </c>
      <c r="F423" s="8"/>
      <c r="G423" s="8" t="s">
        <v>132</v>
      </c>
      <c r="H423" s="8"/>
      <c r="I423" s="5" t="s">
        <v>132</v>
      </c>
      <c r="J423" s="8"/>
      <c r="K423" s="5" t="s">
        <v>132</v>
      </c>
      <c r="L423" s="23"/>
      <c r="BJ423">
        <f t="shared" si="12"/>
        <v>0</v>
      </c>
      <c r="BK423">
        <f t="shared" si="13"/>
        <v>0</v>
      </c>
    </row>
    <row r="424" spans="1:63" x14ac:dyDescent="0.25">
      <c r="A424" s="4" t="s">
        <v>1390</v>
      </c>
      <c r="B424" s="4" t="s">
        <v>1391</v>
      </c>
      <c r="C424" s="5" t="s">
        <v>1392</v>
      </c>
      <c r="D424" s="5" t="s">
        <v>40</v>
      </c>
      <c r="E424" s="5" t="s">
        <v>23</v>
      </c>
      <c r="F424" s="5"/>
      <c r="G424" s="5" t="s">
        <v>132</v>
      </c>
      <c r="H424" s="5"/>
      <c r="I424" s="5" t="s">
        <v>132</v>
      </c>
      <c r="J424" s="5"/>
      <c r="K424" s="5" t="s">
        <v>132</v>
      </c>
      <c r="L424" s="23"/>
      <c r="BJ424">
        <f t="shared" si="12"/>
        <v>0</v>
      </c>
      <c r="BK424">
        <f t="shared" si="13"/>
        <v>0</v>
      </c>
    </row>
    <row r="425" spans="1:63" x14ac:dyDescent="0.25">
      <c r="A425" s="6" t="s">
        <v>1393</v>
      </c>
      <c r="B425" s="6" t="s">
        <v>1394</v>
      </c>
      <c r="C425" s="8" t="s">
        <v>1395</v>
      </c>
      <c r="D425" s="8" t="s">
        <v>40</v>
      </c>
      <c r="E425" s="8" t="s">
        <v>7</v>
      </c>
      <c r="F425" s="8"/>
      <c r="G425" s="8" t="s">
        <v>132</v>
      </c>
      <c r="H425" s="8"/>
      <c r="I425" s="5" t="s">
        <v>132</v>
      </c>
      <c r="J425" s="8"/>
      <c r="K425" s="5" t="s">
        <v>132</v>
      </c>
      <c r="L425" s="23"/>
      <c r="BJ425">
        <f t="shared" si="12"/>
        <v>0</v>
      </c>
      <c r="BK425">
        <f t="shared" si="13"/>
        <v>0</v>
      </c>
    </row>
    <row r="426" spans="1:63" x14ac:dyDescent="0.25">
      <c r="A426" s="4" t="s">
        <v>1396</v>
      </c>
      <c r="B426" s="4" t="s">
        <v>1397</v>
      </c>
      <c r="C426" s="5" t="s">
        <v>1398</v>
      </c>
      <c r="D426" s="5" t="s">
        <v>131</v>
      </c>
      <c r="E426" s="5" t="s">
        <v>17</v>
      </c>
      <c r="F426" s="5"/>
      <c r="G426" s="5" t="s">
        <v>132</v>
      </c>
      <c r="H426" s="5"/>
      <c r="I426" s="5" t="s">
        <v>132</v>
      </c>
      <c r="J426" s="5"/>
      <c r="K426" s="5" t="s">
        <v>132</v>
      </c>
      <c r="L426" s="23"/>
      <c r="BJ426">
        <f t="shared" si="12"/>
        <v>0</v>
      </c>
      <c r="BK426">
        <f t="shared" si="13"/>
        <v>0</v>
      </c>
    </row>
    <row r="427" spans="1:63" x14ac:dyDescent="0.25">
      <c r="A427" s="6" t="s">
        <v>1399</v>
      </c>
      <c r="B427" s="6" t="s">
        <v>1400</v>
      </c>
      <c r="C427" s="8" t="s">
        <v>1401</v>
      </c>
      <c r="D427" s="8" t="s">
        <v>40</v>
      </c>
      <c r="E427" s="8" t="s">
        <v>25</v>
      </c>
      <c r="F427" s="8"/>
      <c r="G427" s="8" t="s">
        <v>132</v>
      </c>
      <c r="H427" s="8"/>
      <c r="I427" s="5" t="s">
        <v>132</v>
      </c>
      <c r="J427" s="8"/>
      <c r="K427" s="5" t="s">
        <v>132</v>
      </c>
      <c r="L427" s="23"/>
      <c r="BJ427">
        <f t="shared" si="12"/>
        <v>0</v>
      </c>
      <c r="BK427">
        <f t="shared" si="13"/>
        <v>0</v>
      </c>
    </row>
    <row r="428" spans="1:63" x14ac:dyDescent="0.25">
      <c r="A428" s="4" t="s">
        <v>1402</v>
      </c>
      <c r="B428" s="4" t="s">
        <v>1403</v>
      </c>
      <c r="C428" s="5" t="s">
        <v>1404</v>
      </c>
      <c r="D428" s="5" t="s">
        <v>40</v>
      </c>
      <c r="E428" s="5" t="s">
        <v>13</v>
      </c>
      <c r="F428" s="5"/>
      <c r="G428" s="5" t="s">
        <v>132</v>
      </c>
      <c r="H428" s="5"/>
      <c r="I428" s="5" t="s">
        <v>132</v>
      </c>
      <c r="J428" s="5"/>
      <c r="K428" s="5" t="s">
        <v>132</v>
      </c>
      <c r="L428" s="23"/>
      <c r="BJ428">
        <f t="shared" si="12"/>
        <v>0</v>
      </c>
      <c r="BK428">
        <f t="shared" si="13"/>
        <v>0</v>
      </c>
    </row>
    <row r="429" spans="1:63" x14ac:dyDescent="0.25">
      <c r="A429" s="6" t="s">
        <v>1405</v>
      </c>
      <c r="B429" s="6" t="s">
        <v>1406</v>
      </c>
      <c r="C429" s="8" t="s">
        <v>1407</v>
      </c>
      <c r="D429" s="8" t="s">
        <v>40</v>
      </c>
      <c r="E429" s="8" t="s">
        <v>13</v>
      </c>
      <c r="F429" s="8"/>
      <c r="G429" s="8" t="s">
        <v>132</v>
      </c>
      <c r="H429" s="8"/>
      <c r="I429" s="5" t="s">
        <v>132</v>
      </c>
      <c r="J429" s="8"/>
      <c r="K429" s="5" t="s">
        <v>132</v>
      </c>
      <c r="L429" s="23"/>
      <c r="BJ429">
        <f t="shared" si="12"/>
        <v>0</v>
      </c>
      <c r="BK429">
        <f t="shared" si="13"/>
        <v>0</v>
      </c>
    </row>
    <row r="430" spans="1:63" x14ac:dyDescent="0.25">
      <c r="A430" s="4" t="s">
        <v>1408</v>
      </c>
      <c r="B430" s="4" t="s">
        <v>1409</v>
      </c>
      <c r="C430" s="5" t="s">
        <v>1410</v>
      </c>
      <c r="D430" s="5" t="s">
        <v>40</v>
      </c>
      <c r="E430" s="5" t="s">
        <v>7</v>
      </c>
      <c r="F430" s="5"/>
      <c r="G430" s="5" t="s">
        <v>132</v>
      </c>
      <c r="H430" s="5"/>
      <c r="I430" s="5" t="s">
        <v>132</v>
      </c>
      <c r="J430" s="5"/>
      <c r="K430" s="5" t="s">
        <v>132</v>
      </c>
      <c r="L430" s="23"/>
      <c r="BJ430">
        <f t="shared" si="12"/>
        <v>0</v>
      </c>
      <c r="BK430">
        <f t="shared" si="13"/>
        <v>0</v>
      </c>
    </row>
    <row r="431" spans="1:63" x14ac:dyDescent="0.25">
      <c r="A431" s="6" t="s">
        <v>1411</v>
      </c>
      <c r="B431" s="6" t="s">
        <v>1412</v>
      </c>
      <c r="C431" s="8" t="s">
        <v>1413</v>
      </c>
      <c r="D431" s="8" t="s">
        <v>131</v>
      </c>
      <c r="E431" s="8" t="s">
        <v>23</v>
      </c>
      <c r="F431" s="8"/>
      <c r="G431" s="8" t="s">
        <v>132</v>
      </c>
      <c r="H431" s="8"/>
      <c r="I431" s="5" t="s">
        <v>132</v>
      </c>
      <c r="J431" s="8"/>
      <c r="K431" s="5" t="s">
        <v>132</v>
      </c>
      <c r="L431" s="23"/>
      <c r="BJ431">
        <f t="shared" si="12"/>
        <v>0</v>
      </c>
      <c r="BK431">
        <f t="shared" si="13"/>
        <v>0</v>
      </c>
    </row>
    <row r="432" spans="1:63" x14ac:dyDescent="0.25">
      <c r="A432" s="4" t="s">
        <v>1414</v>
      </c>
      <c r="B432" s="4" t="s">
        <v>1415</v>
      </c>
      <c r="C432" s="5" t="s">
        <v>1416</v>
      </c>
      <c r="D432" s="5" t="s">
        <v>40</v>
      </c>
      <c r="E432" s="5" t="s">
        <v>17</v>
      </c>
      <c r="F432" s="5"/>
      <c r="G432" s="5" t="s">
        <v>132</v>
      </c>
      <c r="H432" s="5"/>
      <c r="I432" s="5" t="s">
        <v>132</v>
      </c>
      <c r="J432" s="5"/>
      <c r="K432" s="5" t="s">
        <v>132</v>
      </c>
      <c r="L432" s="23"/>
      <c r="BJ432">
        <f t="shared" si="12"/>
        <v>0</v>
      </c>
      <c r="BK432">
        <f t="shared" si="13"/>
        <v>0</v>
      </c>
    </row>
    <row r="433" spans="1:63" x14ac:dyDescent="0.25">
      <c r="A433" s="6" t="s">
        <v>1417</v>
      </c>
      <c r="B433" s="6" t="s">
        <v>1418</v>
      </c>
      <c r="C433" s="8" t="s">
        <v>1419</v>
      </c>
      <c r="D433" s="8" t="s">
        <v>40</v>
      </c>
      <c r="E433" s="8" t="s">
        <v>21</v>
      </c>
      <c r="F433" s="8"/>
      <c r="G433" s="8" t="s">
        <v>132</v>
      </c>
      <c r="H433" s="8"/>
      <c r="I433" s="5" t="s">
        <v>132</v>
      </c>
      <c r="J433" s="8"/>
      <c r="K433" s="5" t="s">
        <v>132</v>
      </c>
      <c r="L433" s="23"/>
      <c r="BJ433">
        <f t="shared" si="12"/>
        <v>0</v>
      </c>
      <c r="BK433">
        <f t="shared" si="13"/>
        <v>0</v>
      </c>
    </row>
    <row r="434" spans="1:63" x14ac:dyDescent="0.25">
      <c r="A434" s="4" t="s">
        <v>1420</v>
      </c>
      <c r="B434" s="4" t="s">
        <v>1421</v>
      </c>
      <c r="C434" s="5" t="s">
        <v>1422</v>
      </c>
      <c r="D434" s="5" t="s">
        <v>131</v>
      </c>
      <c r="E434" s="5" t="s">
        <v>27</v>
      </c>
      <c r="F434" s="5"/>
      <c r="G434" s="5" t="s">
        <v>132</v>
      </c>
      <c r="H434" s="5"/>
      <c r="I434" s="5" t="s">
        <v>132</v>
      </c>
      <c r="J434" s="5"/>
      <c r="K434" s="5" t="s">
        <v>132</v>
      </c>
      <c r="L434" s="23"/>
      <c r="BJ434">
        <f t="shared" si="12"/>
        <v>0</v>
      </c>
      <c r="BK434">
        <f t="shared" si="13"/>
        <v>0</v>
      </c>
    </row>
    <row r="435" spans="1:63" x14ac:dyDescent="0.25">
      <c r="A435" s="6" t="s">
        <v>1423</v>
      </c>
      <c r="B435" s="6" t="s">
        <v>1424</v>
      </c>
      <c r="C435" s="8" t="s">
        <v>1425</v>
      </c>
      <c r="D435" s="8" t="s">
        <v>40</v>
      </c>
      <c r="E435" s="8" t="s">
        <v>11</v>
      </c>
      <c r="F435" s="8"/>
      <c r="G435" s="8" t="s">
        <v>132</v>
      </c>
      <c r="H435" s="8"/>
      <c r="I435" s="5" t="s">
        <v>132</v>
      </c>
      <c r="J435" s="8"/>
      <c r="K435" s="5" t="s">
        <v>132</v>
      </c>
      <c r="L435" s="23"/>
      <c r="BJ435">
        <f t="shared" si="12"/>
        <v>0</v>
      </c>
      <c r="BK435">
        <f t="shared" si="13"/>
        <v>0</v>
      </c>
    </row>
    <row r="436" spans="1:63" x14ac:dyDescent="0.25">
      <c r="A436" s="4" t="s">
        <v>1426</v>
      </c>
      <c r="B436" s="4" t="s">
        <v>1427</v>
      </c>
      <c r="C436" s="5" t="s">
        <v>655</v>
      </c>
      <c r="D436" s="5" t="s">
        <v>40</v>
      </c>
      <c r="E436" s="5" t="s">
        <v>11</v>
      </c>
      <c r="F436" s="5"/>
      <c r="G436" s="5" t="s">
        <v>132</v>
      </c>
      <c r="H436" s="5"/>
      <c r="I436" s="5" t="s">
        <v>132</v>
      </c>
      <c r="J436" s="5"/>
      <c r="K436" s="5" t="s">
        <v>132</v>
      </c>
      <c r="L436" s="23"/>
      <c r="BJ436">
        <f t="shared" si="12"/>
        <v>0</v>
      </c>
      <c r="BK436">
        <f t="shared" si="13"/>
        <v>0</v>
      </c>
    </row>
    <row r="437" spans="1:63" x14ac:dyDescent="0.25">
      <c r="A437" s="6" t="s">
        <v>1428</v>
      </c>
      <c r="B437" s="6" t="s">
        <v>1429</v>
      </c>
      <c r="C437" s="8" t="s">
        <v>1430</v>
      </c>
      <c r="D437" s="8" t="s">
        <v>131</v>
      </c>
      <c r="E437" s="8" t="s">
        <v>21</v>
      </c>
      <c r="F437" s="8"/>
      <c r="G437" s="8" t="s">
        <v>132</v>
      </c>
      <c r="H437" s="8"/>
      <c r="I437" s="5" t="s">
        <v>132</v>
      </c>
      <c r="J437" s="8"/>
      <c r="K437" s="5" t="s">
        <v>132</v>
      </c>
      <c r="L437" s="23"/>
      <c r="BJ437">
        <f t="shared" si="12"/>
        <v>0</v>
      </c>
      <c r="BK437">
        <f t="shared" si="13"/>
        <v>0</v>
      </c>
    </row>
    <row r="438" spans="1:63" x14ac:dyDescent="0.25">
      <c r="A438" s="4" t="s">
        <v>1431</v>
      </c>
      <c r="B438" s="4" t="s">
        <v>1432</v>
      </c>
      <c r="C438" s="5" t="s">
        <v>1433</v>
      </c>
      <c r="D438" s="5" t="s">
        <v>40</v>
      </c>
      <c r="E438" s="5" t="s">
        <v>13</v>
      </c>
      <c r="F438" s="5"/>
      <c r="G438" s="5" t="s">
        <v>132</v>
      </c>
      <c r="H438" s="5"/>
      <c r="I438" s="5" t="s">
        <v>132</v>
      </c>
      <c r="J438" s="5"/>
      <c r="K438" s="5" t="s">
        <v>132</v>
      </c>
      <c r="L438" s="23"/>
      <c r="BJ438">
        <f t="shared" si="12"/>
        <v>0</v>
      </c>
      <c r="BK438">
        <f t="shared" si="13"/>
        <v>0</v>
      </c>
    </row>
    <row r="439" spans="1:63" x14ac:dyDescent="0.25">
      <c r="A439" s="6" t="s">
        <v>1434</v>
      </c>
      <c r="B439" s="6" t="s">
        <v>1435</v>
      </c>
      <c r="C439" s="8" t="s">
        <v>1436</v>
      </c>
      <c r="D439" s="8" t="s">
        <v>40</v>
      </c>
      <c r="E439" s="8" t="s">
        <v>13</v>
      </c>
      <c r="F439" s="8"/>
      <c r="G439" s="8" t="s">
        <v>132</v>
      </c>
      <c r="H439" s="8"/>
      <c r="I439" s="5" t="s">
        <v>132</v>
      </c>
      <c r="J439" s="8"/>
      <c r="K439" s="5" t="s">
        <v>132</v>
      </c>
      <c r="L439" s="23"/>
      <c r="BJ439">
        <f t="shared" si="12"/>
        <v>0</v>
      </c>
      <c r="BK439">
        <f t="shared" si="13"/>
        <v>0</v>
      </c>
    </row>
    <row r="440" spans="1:63" x14ac:dyDescent="0.25">
      <c r="A440" s="4" t="s">
        <v>1437</v>
      </c>
      <c r="B440" s="4" t="s">
        <v>1438</v>
      </c>
      <c r="C440" s="5" t="s">
        <v>1439</v>
      </c>
      <c r="D440" s="5" t="s">
        <v>40</v>
      </c>
      <c r="E440" s="5" t="s">
        <v>13</v>
      </c>
      <c r="F440" s="5"/>
      <c r="G440" s="5" t="s">
        <v>132</v>
      </c>
      <c r="H440" s="5"/>
      <c r="I440" s="5" t="s">
        <v>132</v>
      </c>
      <c r="J440" s="5"/>
      <c r="K440" s="5" t="s">
        <v>132</v>
      </c>
      <c r="L440" s="23"/>
      <c r="BJ440">
        <f t="shared" si="12"/>
        <v>0</v>
      </c>
      <c r="BK440">
        <f t="shared" si="13"/>
        <v>0</v>
      </c>
    </row>
    <row r="441" spans="1:63" x14ac:dyDescent="0.25">
      <c r="A441" s="6" t="s">
        <v>1440</v>
      </c>
      <c r="B441" s="6" t="s">
        <v>1441</v>
      </c>
      <c r="C441" s="8" t="s">
        <v>1442</v>
      </c>
      <c r="D441" s="8" t="s">
        <v>131</v>
      </c>
      <c r="E441" s="8" t="s">
        <v>7</v>
      </c>
      <c r="F441" s="8"/>
      <c r="G441" s="8" t="s">
        <v>132</v>
      </c>
      <c r="H441" s="8"/>
      <c r="I441" s="5" t="s">
        <v>132</v>
      </c>
      <c r="J441" s="8"/>
      <c r="K441" s="5" t="s">
        <v>132</v>
      </c>
      <c r="L441" s="23"/>
      <c r="BJ441">
        <f t="shared" si="12"/>
        <v>0</v>
      </c>
      <c r="BK441">
        <f t="shared" si="13"/>
        <v>0</v>
      </c>
    </row>
    <row r="442" spans="1:63" x14ac:dyDescent="0.25">
      <c r="A442" s="4" t="s">
        <v>1443</v>
      </c>
      <c r="B442" s="4" t="s">
        <v>1444</v>
      </c>
      <c r="C442" s="5" t="s">
        <v>1445</v>
      </c>
      <c r="D442" s="5" t="s">
        <v>40</v>
      </c>
      <c r="E442" s="5" t="s">
        <v>11</v>
      </c>
      <c r="F442" s="5"/>
      <c r="G442" s="5" t="s">
        <v>132</v>
      </c>
      <c r="H442" s="5"/>
      <c r="I442" s="5" t="s">
        <v>132</v>
      </c>
      <c r="J442" s="5"/>
      <c r="K442" s="5" t="s">
        <v>132</v>
      </c>
      <c r="L442" s="23"/>
      <c r="BJ442">
        <f t="shared" si="12"/>
        <v>0</v>
      </c>
      <c r="BK442">
        <f t="shared" si="13"/>
        <v>0</v>
      </c>
    </row>
    <row r="443" spans="1:63" x14ac:dyDescent="0.25">
      <c r="A443" s="6" t="s">
        <v>1446</v>
      </c>
      <c r="B443" s="6" t="s">
        <v>1447</v>
      </c>
      <c r="C443" s="8" t="s">
        <v>1448</v>
      </c>
      <c r="D443" s="8" t="s">
        <v>40</v>
      </c>
      <c r="E443" s="8" t="s">
        <v>13</v>
      </c>
      <c r="F443" s="8"/>
      <c r="G443" s="8" t="s">
        <v>132</v>
      </c>
      <c r="H443" s="8"/>
      <c r="I443" s="5" t="s">
        <v>132</v>
      </c>
      <c r="J443" s="8"/>
      <c r="K443" s="5" t="s">
        <v>132</v>
      </c>
      <c r="L443" s="23"/>
      <c r="BJ443">
        <f t="shared" si="12"/>
        <v>0</v>
      </c>
      <c r="BK443">
        <f t="shared" si="13"/>
        <v>0</v>
      </c>
    </row>
    <row r="444" spans="1:63" x14ac:dyDescent="0.25">
      <c r="A444" s="4" t="s">
        <v>1449</v>
      </c>
      <c r="B444" s="4" t="s">
        <v>1450</v>
      </c>
      <c r="C444" s="5" t="s">
        <v>1451</v>
      </c>
      <c r="D444" s="5" t="s">
        <v>40</v>
      </c>
      <c r="E444" s="5" t="s">
        <v>29</v>
      </c>
      <c r="F444" s="5"/>
      <c r="G444" s="5" t="s">
        <v>132</v>
      </c>
      <c r="H444" s="5"/>
      <c r="I444" s="5" t="s">
        <v>132</v>
      </c>
      <c r="J444" s="5"/>
      <c r="K444" s="5" t="s">
        <v>132</v>
      </c>
      <c r="L444" s="23"/>
      <c r="BJ444">
        <f t="shared" si="12"/>
        <v>0</v>
      </c>
      <c r="BK444">
        <f t="shared" si="13"/>
        <v>0</v>
      </c>
    </row>
    <row r="445" spans="1:63" x14ac:dyDescent="0.25">
      <c r="A445" s="6" t="s">
        <v>1452</v>
      </c>
      <c r="B445" s="6" t="s">
        <v>1453</v>
      </c>
      <c r="C445" s="8" t="s">
        <v>1454</v>
      </c>
      <c r="D445" s="8" t="s">
        <v>40</v>
      </c>
      <c r="E445" s="8" t="s">
        <v>13</v>
      </c>
      <c r="F445" s="8"/>
      <c r="G445" s="8" t="s">
        <v>132</v>
      </c>
      <c r="H445" s="8"/>
      <c r="I445" s="5" t="s">
        <v>132</v>
      </c>
      <c r="J445" s="8"/>
      <c r="K445" s="5" t="s">
        <v>132</v>
      </c>
      <c r="L445" s="23"/>
      <c r="BJ445">
        <f t="shared" si="12"/>
        <v>0</v>
      </c>
      <c r="BK445">
        <f t="shared" si="13"/>
        <v>0</v>
      </c>
    </row>
    <row r="446" spans="1:63" x14ac:dyDescent="0.25">
      <c r="A446" s="4" t="s">
        <v>1455</v>
      </c>
      <c r="B446" s="4" t="s">
        <v>1456</v>
      </c>
      <c r="C446" s="5" t="s">
        <v>1457</v>
      </c>
      <c r="D446" s="5" t="s">
        <v>40</v>
      </c>
      <c r="E446" s="5" t="s">
        <v>27</v>
      </c>
      <c r="F446" s="5"/>
      <c r="G446" s="5" t="s">
        <v>132</v>
      </c>
      <c r="H446" s="5"/>
      <c r="I446" s="5" t="s">
        <v>132</v>
      </c>
      <c r="J446" s="5"/>
      <c r="K446" s="5" t="s">
        <v>132</v>
      </c>
      <c r="L446" s="23"/>
      <c r="BJ446">
        <f t="shared" si="12"/>
        <v>0</v>
      </c>
      <c r="BK446">
        <f t="shared" si="13"/>
        <v>0</v>
      </c>
    </row>
    <row r="447" spans="1:63" x14ac:dyDescent="0.25">
      <c r="A447" s="6" t="s">
        <v>1458</v>
      </c>
      <c r="B447" s="6" t="s">
        <v>1459</v>
      </c>
      <c r="C447" s="8" t="s">
        <v>1460</v>
      </c>
      <c r="D447" s="8" t="s">
        <v>131</v>
      </c>
      <c r="E447" s="8" t="s">
        <v>23</v>
      </c>
      <c r="F447" s="8"/>
      <c r="G447" s="8" t="s">
        <v>132</v>
      </c>
      <c r="H447" s="8"/>
      <c r="I447" s="5" t="s">
        <v>132</v>
      </c>
      <c r="J447" s="8"/>
      <c r="K447" s="5" t="s">
        <v>132</v>
      </c>
      <c r="L447" s="23"/>
      <c r="BJ447">
        <f t="shared" si="12"/>
        <v>0</v>
      </c>
      <c r="BK447">
        <f t="shared" si="13"/>
        <v>0</v>
      </c>
    </row>
    <row r="448" spans="1:63" x14ac:dyDescent="0.25">
      <c r="A448" s="4" t="s">
        <v>1461</v>
      </c>
      <c r="B448" s="4" t="s">
        <v>1462</v>
      </c>
      <c r="C448" s="5" t="s">
        <v>1463</v>
      </c>
      <c r="D448" s="5" t="s">
        <v>131</v>
      </c>
      <c r="E448" s="5" t="s">
        <v>23</v>
      </c>
      <c r="F448" s="5"/>
      <c r="G448" s="5" t="s">
        <v>132</v>
      </c>
      <c r="H448" s="5"/>
      <c r="I448" s="5" t="s">
        <v>132</v>
      </c>
      <c r="J448" s="5"/>
      <c r="K448" s="5" t="s">
        <v>132</v>
      </c>
      <c r="L448" s="23"/>
      <c r="BJ448">
        <f t="shared" si="12"/>
        <v>0</v>
      </c>
      <c r="BK448">
        <f t="shared" si="13"/>
        <v>0</v>
      </c>
    </row>
    <row r="449" spans="1:63" x14ac:dyDescent="0.25">
      <c r="A449" s="6" t="s">
        <v>1464</v>
      </c>
      <c r="B449" s="6" t="s">
        <v>1465</v>
      </c>
      <c r="C449" s="8" t="s">
        <v>1466</v>
      </c>
      <c r="D449" s="8" t="s">
        <v>40</v>
      </c>
      <c r="E449" s="8" t="s">
        <v>23</v>
      </c>
      <c r="F449" s="8"/>
      <c r="G449" s="8" t="s">
        <v>132</v>
      </c>
      <c r="H449" s="8"/>
      <c r="I449" s="5" t="s">
        <v>132</v>
      </c>
      <c r="J449" s="8"/>
      <c r="K449" s="5" t="s">
        <v>132</v>
      </c>
      <c r="L449" s="23"/>
      <c r="BJ449">
        <f t="shared" si="12"/>
        <v>0</v>
      </c>
      <c r="BK449">
        <f t="shared" si="13"/>
        <v>0</v>
      </c>
    </row>
    <row r="450" spans="1:63" x14ac:dyDescent="0.25">
      <c r="A450" s="4" t="s">
        <v>1467</v>
      </c>
      <c r="B450" s="4" t="s">
        <v>1468</v>
      </c>
      <c r="C450" s="5" t="s">
        <v>1469</v>
      </c>
      <c r="D450" s="5" t="s">
        <v>131</v>
      </c>
      <c r="E450" s="5" t="s">
        <v>23</v>
      </c>
      <c r="F450" s="5"/>
      <c r="G450" s="5" t="s">
        <v>132</v>
      </c>
      <c r="H450" s="5"/>
      <c r="I450" s="5" t="s">
        <v>132</v>
      </c>
      <c r="J450" s="5"/>
      <c r="K450" s="5" t="s">
        <v>132</v>
      </c>
      <c r="L450" s="23"/>
      <c r="BJ450">
        <f t="shared" si="12"/>
        <v>0</v>
      </c>
      <c r="BK450">
        <f t="shared" si="13"/>
        <v>0</v>
      </c>
    </row>
    <row r="451" spans="1:63" x14ac:dyDescent="0.25">
      <c r="A451" s="6" t="s">
        <v>1470</v>
      </c>
      <c r="B451" s="6" t="s">
        <v>1471</v>
      </c>
      <c r="C451" s="8" t="s">
        <v>1472</v>
      </c>
      <c r="D451" s="8" t="s">
        <v>40</v>
      </c>
      <c r="E451" s="8" t="s">
        <v>9</v>
      </c>
      <c r="F451" s="8"/>
      <c r="G451" s="8" t="s">
        <v>132</v>
      </c>
      <c r="H451" s="8"/>
      <c r="I451" s="5" t="s">
        <v>132</v>
      </c>
      <c r="J451" s="8"/>
      <c r="K451" s="5" t="s">
        <v>132</v>
      </c>
      <c r="L451" s="23"/>
      <c r="BJ451">
        <f t="shared" si="12"/>
        <v>0</v>
      </c>
      <c r="BK451">
        <f t="shared" si="13"/>
        <v>0</v>
      </c>
    </row>
    <row r="452" spans="1:63" x14ac:dyDescent="0.25">
      <c r="A452" s="4" t="s">
        <v>1473</v>
      </c>
      <c r="B452" s="4" t="s">
        <v>1474</v>
      </c>
      <c r="C452" s="5" t="s">
        <v>1475</v>
      </c>
      <c r="D452" s="5" t="s">
        <v>40</v>
      </c>
      <c r="E452" s="5" t="s">
        <v>17</v>
      </c>
      <c r="F452" s="5"/>
      <c r="G452" s="5" t="s">
        <v>132</v>
      </c>
      <c r="H452" s="5"/>
      <c r="I452" s="5" t="s">
        <v>132</v>
      </c>
      <c r="J452" s="5"/>
      <c r="K452" s="5" t="s">
        <v>132</v>
      </c>
      <c r="L452" s="23"/>
      <c r="BJ452">
        <f t="shared" si="12"/>
        <v>0</v>
      </c>
      <c r="BK452">
        <f t="shared" si="13"/>
        <v>0</v>
      </c>
    </row>
    <row r="453" spans="1:63" x14ac:dyDescent="0.25">
      <c r="A453" s="6" t="s">
        <v>1476</v>
      </c>
      <c r="B453" s="6" t="s">
        <v>1477</v>
      </c>
      <c r="C453" s="8" t="s">
        <v>1478</v>
      </c>
      <c r="D453" s="8" t="s">
        <v>40</v>
      </c>
      <c r="E453" s="8" t="s">
        <v>23</v>
      </c>
      <c r="F453" s="8"/>
      <c r="G453" s="8" t="s">
        <v>132</v>
      </c>
      <c r="H453" s="8"/>
      <c r="I453" s="5" t="s">
        <v>132</v>
      </c>
      <c r="J453" s="8"/>
      <c r="K453" s="5" t="s">
        <v>132</v>
      </c>
      <c r="L453" s="23"/>
      <c r="BJ453">
        <f t="shared" ref="BJ453:BJ516" si="14">COUNTIF(AH453:AW453,"Yes")</f>
        <v>0</v>
      </c>
      <c r="BK453">
        <f t="shared" ref="BK453:BK516" si="15">COUNTIF(AY453:BG453, "Yes")</f>
        <v>0</v>
      </c>
    </row>
    <row r="454" spans="1:63" x14ac:dyDescent="0.25">
      <c r="A454" s="4" t="s">
        <v>1479</v>
      </c>
      <c r="B454" s="4" t="s">
        <v>1480</v>
      </c>
      <c r="C454" s="5" t="s">
        <v>1481</v>
      </c>
      <c r="D454" s="5" t="s">
        <v>40</v>
      </c>
      <c r="E454" s="5" t="s">
        <v>21</v>
      </c>
      <c r="F454" s="5"/>
      <c r="G454" s="5" t="s">
        <v>132</v>
      </c>
      <c r="H454" s="5"/>
      <c r="I454" s="5" t="s">
        <v>132</v>
      </c>
      <c r="J454" s="5"/>
      <c r="K454" s="5" t="s">
        <v>132</v>
      </c>
      <c r="L454" s="23"/>
      <c r="BJ454">
        <f t="shared" si="14"/>
        <v>0</v>
      </c>
      <c r="BK454">
        <f t="shared" si="15"/>
        <v>0</v>
      </c>
    </row>
    <row r="455" spans="1:63" x14ac:dyDescent="0.25">
      <c r="A455" s="6" t="s">
        <v>1482</v>
      </c>
      <c r="B455" s="6" t="s">
        <v>1483</v>
      </c>
      <c r="C455" s="8" t="s">
        <v>1484</v>
      </c>
      <c r="D455" s="8" t="s">
        <v>131</v>
      </c>
      <c r="E455" s="8" t="s">
        <v>23</v>
      </c>
      <c r="F455" s="8"/>
      <c r="G455" s="8" t="s">
        <v>132</v>
      </c>
      <c r="H455" s="8"/>
      <c r="I455" s="5" t="s">
        <v>132</v>
      </c>
      <c r="J455" s="8"/>
      <c r="K455" s="5" t="s">
        <v>132</v>
      </c>
      <c r="L455" s="23"/>
      <c r="BJ455">
        <f t="shared" si="14"/>
        <v>0</v>
      </c>
      <c r="BK455">
        <f t="shared" si="15"/>
        <v>0</v>
      </c>
    </row>
    <row r="456" spans="1:63" x14ac:dyDescent="0.25">
      <c r="A456" s="4" t="s">
        <v>1485</v>
      </c>
      <c r="B456" s="4" t="s">
        <v>1486</v>
      </c>
      <c r="C456" s="5" t="s">
        <v>1487</v>
      </c>
      <c r="D456" s="5" t="s">
        <v>131</v>
      </c>
      <c r="E456" s="5" t="s">
        <v>23</v>
      </c>
      <c r="F456" s="5"/>
      <c r="G456" s="5" t="s">
        <v>132</v>
      </c>
      <c r="H456" s="5"/>
      <c r="I456" s="5" t="s">
        <v>132</v>
      </c>
      <c r="J456" s="5"/>
      <c r="K456" s="5" t="s">
        <v>132</v>
      </c>
      <c r="L456" s="23"/>
      <c r="BJ456">
        <f t="shared" si="14"/>
        <v>0</v>
      </c>
      <c r="BK456">
        <f t="shared" si="15"/>
        <v>0</v>
      </c>
    </row>
    <row r="457" spans="1:63" x14ac:dyDescent="0.25">
      <c r="A457" s="6" t="s">
        <v>1488</v>
      </c>
      <c r="B457" s="6" t="s">
        <v>1489</v>
      </c>
      <c r="C457" s="8" t="s">
        <v>1490</v>
      </c>
      <c r="D457" s="8" t="s">
        <v>40</v>
      </c>
      <c r="E457" s="8" t="s">
        <v>23</v>
      </c>
      <c r="F457" s="8"/>
      <c r="G457" s="8" t="s">
        <v>132</v>
      </c>
      <c r="H457" s="8"/>
      <c r="I457" s="5" t="s">
        <v>132</v>
      </c>
      <c r="J457" s="8"/>
      <c r="K457" s="5" t="s">
        <v>132</v>
      </c>
      <c r="L457" s="23"/>
      <c r="BJ457">
        <f t="shared" si="14"/>
        <v>0</v>
      </c>
      <c r="BK457">
        <f t="shared" si="15"/>
        <v>0</v>
      </c>
    </row>
    <row r="458" spans="1:63" x14ac:dyDescent="0.25">
      <c r="A458" s="4" t="s">
        <v>1491</v>
      </c>
      <c r="B458" s="4" t="s">
        <v>1492</v>
      </c>
      <c r="C458" s="5" t="s">
        <v>1493</v>
      </c>
      <c r="D458" s="5" t="s">
        <v>40</v>
      </c>
      <c r="E458" s="5" t="s">
        <v>23</v>
      </c>
      <c r="F458" s="5"/>
      <c r="G458" s="5" t="s">
        <v>132</v>
      </c>
      <c r="H458" s="5"/>
      <c r="I458" s="5" t="s">
        <v>132</v>
      </c>
      <c r="J458" s="5"/>
      <c r="K458" s="5" t="s">
        <v>132</v>
      </c>
      <c r="L458" s="23"/>
      <c r="BJ458">
        <f t="shared" si="14"/>
        <v>0</v>
      </c>
      <c r="BK458">
        <f t="shared" si="15"/>
        <v>0</v>
      </c>
    </row>
    <row r="459" spans="1:63" x14ac:dyDescent="0.25">
      <c r="A459" s="6" t="s">
        <v>1494</v>
      </c>
      <c r="B459" s="6" t="s">
        <v>1495</v>
      </c>
      <c r="C459" s="8" t="s">
        <v>1496</v>
      </c>
      <c r="D459" s="8" t="s">
        <v>40</v>
      </c>
      <c r="E459" s="8" t="s">
        <v>9</v>
      </c>
      <c r="F459" s="8"/>
      <c r="G459" s="8" t="s">
        <v>132</v>
      </c>
      <c r="H459" s="8"/>
      <c r="I459" s="5" t="s">
        <v>132</v>
      </c>
      <c r="J459" s="8"/>
      <c r="K459" s="5" t="s">
        <v>132</v>
      </c>
      <c r="L459" s="23"/>
      <c r="BJ459">
        <f t="shared" si="14"/>
        <v>0</v>
      </c>
      <c r="BK459">
        <f t="shared" si="15"/>
        <v>0</v>
      </c>
    </row>
    <row r="460" spans="1:63" x14ac:dyDescent="0.25">
      <c r="A460" s="4" t="s">
        <v>1497</v>
      </c>
      <c r="B460" s="4" t="s">
        <v>1498</v>
      </c>
      <c r="C460" s="5" t="s">
        <v>1499</v>
      </c>
      <c r="D460" s="5" t="s">
        <v>131</v>
      </c>
      <c r="E460" s="5" t="s">
        <v>23</v>
      </c>
      <c r="F460" s="5"/>
      <c r="G460" s="5" t="s">
        <v>132</v>
      </c>
      <c r="H460" s="5"/>
      <c r="I460" s="5" t="s">
        <v>132</v>
      </c>
      <c r="J460" s="5"/>
      <c r="K460" s="5" t="s">
        <v>132</v>
      </c>
      <c r="L460" s="23"/>
      <c r="BJ460">
        <f t="shared" si="14"/>
        <v>0</v>
      </c>
      <c r="BK460">
        <f t="shared" si="15"/>
        <v>0</v>
      </c>
    </row>
    <row r="461" spans="1:63" x14ac:dyDescent="0.25">
      <c r="A461" s="6" t="s">
        <v>1500</v>
      </c>
      <c r="B461" s="6" t="s">
        <v>1501</v>
      </c>
      <c r="C461" s="8" t="s">
        <v>1502</v>
      </c>
      <c r="D461" s="8" t="s">
        <v>40</v>
      </c>
      <c r="E461" s="8" t="s">
        <v>31</v>
      </c>
      <c r="F461" s="8"/>
      <c r="G461" s="8" t="s">
        <v>132</v>
      </c>
      <c r="H461" s="8"/>
      <c r="I461" s="5" t="s">
        <v>132</v>
      </c>
      <c r="J461" s="8"/>
      <c r="K461" s="5" t="s">
        <v>132</v>
      </c>
      <c r="L461" s="23"/>
      <c r="BJ461">
        <f t="shared" si="14"/>
        <v>0</v>
      </c>
      <c r="BK461">
        <f t="shared" si="15"/>
        <v>0</v>
      </c>
    </row>
    <row r="462" spans="1:63" x14ac:dyDescent="0.25">
      <c r="A462" s="4" t="s">
        <v>1503</v>
      </c>
      <c r="B462" s="4" t="s">
        <v>1504</v>
      </c>
      <c r="C462" s="5" t="s">
        <v>1505</v>
      </c>
      <c r="D462" s="5" t="s">
        <v>40</v>
      </c>
      <c r="E462" s="5" t="s">
        <v>31</v>
      </c>
      <c r="F462" s="5"/>
      <c r="G462" s="5" t="s">
        <v>132</v>
      </c>
      <c r="H462" s="5"/>
      <c r="I462" s="5" t="s">
        <v>132</v>
      </c>
      <c r="J462" s="5"/>
      <c r="K462" s="5" t="s">
        <v>132</v>
      </c>
      <c r="L462" s="23"/>
      <c r="BJ462">
        <f t="shared" si="14"/>
        <v>0</v>
      </c>
      <c r="BK462">
        <f t="shared" si="15"/>
        <v>0</v>
      </c>
    </row>
    <row r="463" spans="1:63" x14ac:dyDescent="0.25">
      <c r="A463" s="6" t="s">
        <v>1506</v>
      </c>
      <c r="B463" s="6" t="s">
        <v>1507</v>
      </c>
      <c r="C463" s="8" t="s">
        <v>1508</v>
      </c>
      <c r="D463" s="8" t="s">
        <v>40</v>
      </c>
      <c r="E463" s="8" t="s">
        <v>31</v>
      </c>
      <c r="F463" s="8"/>
      <c r="G463" s="8" t="s">
        <v>132</v>
      </c>
      <c r="H463" s="8"/>
      <c r="I463" s="5" t="s">
        <v>132</v>
      </c>
      <c r="J463" s="8"/>
      <c r="K463" s="5" t="s">
        <v>132</v>
      </c>
      <c r="L463" s="23"/>
      <c r="BJ463">
        <f t="shared" si="14"/>
        <v>0</v>
      </c>
      <c r="BK463">
        <f t="shared" si="15"/>
        <v>0</v>
      </c>
    </row>
    <row r="464" spans="1:63" x14ac:dyDescent="0.25">
      <c r="A464" s="4" t="s">
        <v>1509</v>
      </c>
      <c r="B464" s="4" t="s">
        <v>1510</v>
      </c>
      <c r="C464" s="5" t="s">
        <v>1511</v>
      </c>
      <c r="D464" s="5" t="s">
        <v>131</v>
      </c>
      <c r="E464" s="5" t="s">
        <v>23</v>
      </c>
      <c r="F464" s="5"/>
      <c r="G464" s="5" t="s">
        <v>132</v>
      </c>
      <c r="H464" s="5"/>
      <c r="I464" s="5" t="s">
        <v>132</v>
      </c>
      <c r="J464" s="5"/>
      <c r="K464" s="5" t="s">
        <v>132</v>
      </c>
      <c r="L464" s="23"/>
      <c r="BJ464">
        <f t="shared" si="14"/>
        <v>0</v>
      </c>
      <c r="BK464">
        <f t="shared" si="15"/>
        <v>0</v>
      </c>
    </row>
    <row r="465" spans="1:63" x14ac:dyDescent="0.25">
      <c r="A465" s="6" t="s">
        <v>1512</v>
      </c>
      <c r="B465" s="6" t="s">
        <v>1513</v>
      </c>
      <c r="C465" s="8" t="s">
        <v>1514</v>
      </c>
      <c r="D465" s="8" t="s">
        <v>40</v>
      </c>
      <c r="E465" s="8" t="s">
        <v>13</v>
      </c>
      <c r="F465" s="8"/>
      <c r="G465" s="8" t="s">
        <v>132</v>
      </c>
      <c r="H465" s="8"/>
      <c r="I465" s="5" t="s">
        <v>132</v>
      </c>
      <c r="J465" s="8"/>
      <c r="K465" s="5" t="s">
        <v>132</v>
      </c>
      <c r="L465" s="23"/>
      <c r="BJ465">
        <f t="shared" si="14"/>
        <v>0</v>
      </c>
      <c r="BK465">
        <f t="shared" si="15"/>
        <v>0</v>
      </c>
    </row>
    <row r="466" spans="1:63" x14ac:dyDescent="0.25">
      <c r="A466" s="4" t="s">
        <v>1515</v>
      </c>
      <c r="B466" s="4" t="s">
        <v>1516</v>
      </c>
      <c r="C466" s="5" t="s">
        <v>1517</v>
      </c>
      <c r="D466" s="5" t="s">
        <v>40</v>
      </c>
      <c r="E466" s="5" t="s">
        <v>21</v>
      </c>
      <c r="F466" s="5"/>
      <c r="G466" s="5" t="s">
        <v>132</v>
      </c>
      <c r="H466" s="5"/>
      <c r="I466" s="5" t="s">
        <v>132</v>
      </c>
      <c r="J466" s="5"/>
      <c r="K466" s="5" t="s">
        <v>132</v>
      </c>
      <c r="L466" s="23"/>
      <c r="BJ466">
        <f t="shared" si="14"/>
        <v>0</v>
      </c>
      <c r="BK466">
        <f t="shared" si="15"/>
        <v>0</v>
      </c>
    </row>
    <row r="467" spans="1:63" x14ac:dyDescent="0.25">
      <c r="A467" s="6" t="s">
        <v>1518</v>
      </c>
      <c r="B467" s="6" t="s">
        <v>1519</v>
      </c>
      <c r="C467" s="8" t="s">
        <v>1520</v>
      </c>
      <c r="D467" s="8" t="s">
        <v>40</v>
      </c>
      <c r="E467" s="8" t="s">
        <v>13</v>
      </c>
      <c r="F467" s="8"/>
      <c r="G467" s="8" t="s">
        <v>132</v>
      </c>
      <c r="H467" s="8"/>
      <c r="I467" s="5" t="s">
        <v>132</v>
      </c>
      <c r="J467" s="8"/>
      <c r="K467" s="5" t="s">
        <v>132</v>
      </c>
      <c r="L467" s="23"/>
      <c r="BJ467">
        <f t="shared" si="14"/>
        <v>0</v>
      </c>
      <c r="BK467">
        <f t="shared" si="15"/>
        <v>0</v>
      </c>
    </row>
    <row r="468" spans="1:63" x14ac:dyDescent="0.25">
      <c r="A468" s="4" t="s">
        <v>1521</v>
      </c>
      <c r="B468" s="4" t="s">
        <v>1522</v>
      </c>
      <c r="C468" s="5" t="s">
        <v>1523</v>
      </c>
      <c r="D468" s="5" t="s">
        <v>131</v>
      </c>
      <c r="E468" s="5" t="s">
        <v>21</v>
      </c>
      <c r="F468" s="5"/>
      <c r="G468" s="5" t="s">
        <v>132</v>
      </c>
      <c r="H468" s="5"/>
      <c r="I468" s="5" t="s">
        <v>132</v>
      </c>
      <c r="J468" s="5"/>
      <c r="K468" s="5" t="s">
        <v>132</v>
      </c>
      <c r="L468" s="23"/>
      <c r="BJ468">
        <f t="shared" si="14"/>
        <v>0</v>
      </c>
      <c r="BK468">
        <f t="shared" si="15"/>
        <v>0</v>
      </c>
    </row>
    <row r="469" spans="1:63" x14ac:dyDescent="0.25">
      <c r="A469" s="6" t="s">
        <v>1524</v>
      </c>
      <c r="B469" s="6" t="s">
        <v>1525</v>
      </c>
      <c r="C469" s="8" t="s">
        <v>1526</v>
      </c>
      <c r="D469" s="8" t="s">
        <v>40</v>
      </c>
      <c r="E469" s="8" t="s">
        <v>25</v>
      </c>
      <c r="F469" s="8"/>
      <c r="G469" s="8" t="s">
        <v>132</v>
      </c>
      <c r="H469" s="8"/>
      <c r="I469" s="5" t="s">
        <v>132</v>
      </c>
      <c r="J469" s="8"/>
      <c r="K469" s="5" t="s">
        <v>132</v>
      </c>
      <c r="L469" s="23"/>
      <c r="BJ469">
        <f t="shared" si="14"/>
        <v>0</v>
      </c>
      <c r="BK469">
        <f t="shared" si="15"/>
        <v>0</v>
      </c>
    </row>
    <row r="470" spans="1:63" x14ac:dyDescent="0.25">
      <c r="A470" s="4" t="s">
        <v>1527</v>
      </c>
      <c r="B470" s="4" t="s">
        <v>1528</v>
      </c>
      <c r="C470" s="5" t="s">
        <v>1529</v>
      </c>
      <c r="D470" s="5" t="s">
        <v>40</v>
      </c>
      <c r="E470" s="5" t="s">
        <v>9</v>
      </c>
      <c r="F470" s="5"/>
      <c r="G470" s="5" t="s">
        <v>132</v>
      </c>
      <c r="H470" s="5"/>
      <c r="I470" s="5" t="s">
        <v>132</v>
      </c>
      <c r="J470" s="5"/>
      <c r="K470" s="5" t="s">
        <v>132</v>
      </c>
      <c r="L470" s="23"/>
      <c r="BJ470">
        <f t="shared" si="14"/>
        <v>0</v>
      </c>
      <c r="BK470">
        <f t="shared" si="15"/>
        <v>0</v>
      </c>
    </row>
    <row r="471" spans="1:63" x14ac:dyDescent="0.25">
      <c r="A471" s="6" t="s">
        <v>1530</v>
      </c>
      <c r="B471" s="6" t="s">
        <v>1531</v>
      </c>
      <c r="C471" s="8" t="s">
        <v>1532</v>
      </c>
      <c r="D471" s="8" t="s">
        <v>131</v>
      </c>
      <c r="E471" s="8" t="s">
        <v>25</v>
      </c>
      <c r="F471" s="8"/>
      <c r="G471" s="8" t="s">
        <v>132</v>
      </c>
      <c r="H471" s="8"/>
      <c r="I471" s="5" t="s">
        <v>132</v>
      </c>
      <c r="J471" s="8"/>
      <c r="K471" s="5" t="s">
        <v>132</v>
      </c>
      <c r="L471" s="23"/>
      <c r="BJ471">
        <f t="shared" si="14"/>
        <v>0</v>
      </c>
      <c r="BK471">
        <f t="shared" si="15"/>
        <v>0</v>
      </c>
    </row>
    <row r="472" spans="1:63" x14ac:dyDescent="0.25">
      <c r="A472" s="4" t="s">
        <v>1533</v>
      </c>
      <c r="B472" s="4" t="s">
        <v>1534</v>
      </c>
      <c r="C472" s="5" t="s">
        <v>1535</v>
      </c>
      <c r="D472" s="5" t="s">
        <v>131</v>
      </c>
      <c r="E472" s="5" t="s">
        <v>25</v>
      </c>
      <c r="F472" s="5"/>
      <c r="G472" s="5" t="s">
        <v>132</v>
      </c>
      <c r="H472" s="5"/>
      <c r="I472" s="5" t="s">
        <v>132</v>
      </c>
      <c r="J472" s="5"/>
      <c r="K472" s="5" t="s">
        <v>132</v>
      </c>
      <c r="L472" s="23"/>
      <c r="BJ472">
        <f t="shared" si="14"/>
        <v>0</v>
      </c>
      <c r="BK472">
        <f t="shared" si="15"/>
        <v>0</v>
      </c>
    </row>
    <row r="473" spans="1:63" x14ac:dyDescent="0.25">
      <c r="A473" s="6" t="s">
        <v>1536</v>
      </c>
      <c r="B473" s="6" t="s">
        <v>1537</v>
      </c>
      <c r="C473" s="8" t="s">
        <v>1538</v>
      </c>
      <c r="D473" s="8" t="s">
        <v>40</v>
      </c>
      <c r="E473" s="8" t="s">
        <v>29</v>
      </c>
      <c r="F473" s="8"/>
      <c r="G473" s="8" t="s">
        <v>132</v>
      </c>
      <c r="H473" s="8"/>
      <c r="I473" s="5" t="s">
        <v>132</v>
      </c>
      <c r="J473" s="8"/>
      <c r="K473" s="5" t="s">
        <v>132</v>
      </c>
      <c r="L473" s="23"/>
      <c r="BJ473">
        <f t="shared" si="14"/>
        <v>0</v>
      </c>
      <c r="BK473">
        <f t="shared" si="15"/>
        <v>0</v>
      </c>
    </row>
    <row r="474" spans="1:63" x14ac:dyDescent="0.25">
      <c r="A474" s="4" t="s">
        <v>1539</v>
      </c>
      <c r="B474" s="4" t="s">
        <v>1540</v>
      </c>
      <c r="C474" s="5" t="s">
        <v>1541</v>
      </c>
      <c r="D474" s="5" t="s">
        <v>40</v>
      </c>
      <c r="E474" s="5" t="s">
        <v>31</v>
      </c>
      <c r="F474" s="5"/>
      <c r="G474" s="5" t="s">
        <v>132</v>
      </c>
      <c r="H474" s="5"/>
      <c r="I474" s="5" t="s">
        <v>132</v>
      </c>
      <c r="J474" s="5"/>
      <c r="K474" s="5" t="s">
        <v>132</v>
      </c>
      <c r="L474" s="23"/>
      <c r="BJ474">
        <f t="shared" si="14"/>
        <v>0</v>
      </c>
      <c r="BK474">
        <f t="shared" si="15"/>
        <v>0</v>
      </c>
    </row>
    <row r="475" spans="1:63" x14ac:dyDescent="0.25">
      <c r="A475" s="6" t="s">
        <v>1542</v>
      </c>
      <c r="B475" s="6" t="s">
        <v>1543</v>
      </c>
      <c r="C475" s="8" t="s">
        <v>1544</v>
      </c>
      <c r="D475" s="8" t="s">
        <v>40</v>
      </c>
      <c r="E475" s="8" t="s">
        <v>19</v>
      </c>
      <c r="F475" s="8"/>
      <c r="G475" s="8" t="s">
        <v>132</v>
      </c>
      <c r="H475" s="8"/>
      <c r="I475" s="5" t="s">
        <v>132</v>
      </c>
      <c r="J475" s="8"/>
      <c r="K475" s="5" t="s">
        <v>132</v>
      </c>
      <c r="L475" s="23"/>
      <c r="BJ475">
        <f t="shared" si="14"/>
        <v>0</v>
      </c>
      <c r="BK475">
        <f t="shared" si="15"/>
        <v>0</v>
      </c>
    </row>
    <row r="476" spans="1:63" x14ac:dyDescent="0.25">
      <c r="A476" s="4" t="s">
        <v>1545</v>
      </c>
      <c r="B476" s="4" t="s">
        <v>1546</v>
      </c>
      <c r="C476" s="5" t="s">
        <v>1547</v>
      </c>
      <c r="D476" s="5" t="s">
        <v>40</v>
      </c>
      <c r="E476" s="5" t="s">
        <v>31</v>
      </c>
      <c r="F476" s="5"/>
      <c r="G476" s="5" t="s">
        <v>132</v>
      </c>
      <c r="H476" s="5"/>
      <c r="I476" s="5" t="s">
        <v>132</v>
      </c>
      <c r="J476" s="5"/>
      <c r="K476" s="5" t="s">
        <v>132</v>
      </c>
      <c r="L476" s="23"/>
      <c r="BJ476">
        <f t="shared" si="14"/>
        <v>0</v>
      </c>
      <c r="BK476">
        <f t="shared" si="15"/>
        <v>0</v>
      </c>
    </row>
    <row r="477" spans="1:63" x14ac:dyDescent="0.25">
      <c r="A477" s="6" t="s">
        <v>1548</v>
      </c>
      <c r="B477" s="6" t="s">
        <v>1549</v>
      </c>
      <c r="C477" s="8" t="s">
        <v>1550</v>
      </c>
      <c r="D477" s="8" t="s">
        <v>40</v>
      </c>
      <c r="E477" s="8" t="s">
        <v>7</v>
      </c>
      <c r="F477" s="8"/>
      <c r="G477" s="8" t="s">
        <v>132</v>
      </c>
      <c r="H477" s="8"/>
      <c r="I477" s="5" t="s">
        <v>132</v>
      </c>
      <c r="J477" s="8"/>
      <c r="K477" s="5" t="s">
        <v>132</v>
      </c>
      <c r="L477" s="23"/>
      <c r="BJ477">
        <f t="shared" si="14"/>
        <v>0</v>
      </c>
      <c r="BK477">
        <f t="shared" si="15"/>
        <v>0</v>
      </c>
    </row>
    <row r="478" spans="1:63" x14ac:dyDescent="0.25">
      <c r="A478" s="4" t="s">
        <v>1551</v>
      </c>
      <c r="B478" s="4" t="s">
        <v>1552</v>
      </c>
      <c r="C478" s="5" t="s">
        <v>1553</v>
      </c>
      <c r="D478" s="5" t="s">
        <v>40</v>
      </c>
      <c r="E478" s="5" t="s">
        <v>23</v>
      </c>
      <c r="F478" s="5"/>
      <c r="G478" s="5" t="s">
        <v>132</v>
      </c>
      <c r="H478" s="5"/>
      <c r="I478" s="5" t="s">
        <v>132</v>
      </c>
      <c r="J478" s="5"/>
      <c r="K478" s="5" t="s">
        <v>132</v>
      </c>
      <c r="L478" s="23"/>
      <c r="BJ478">
        <f t="shared" si="14"/>
        <v>0</v>
      </c>
      <c r="BK478">
        <f t="shared" si="15"/>
        <v>0</v>
      </c>
    </row>
    <row r="479" spans="1:63" x14ac:dyDescent="0.25">
      <c r="A479" s="6" t="s">
        <v>1554</v>
      </c>
      <c r="B479" s="6" t="s">
        <v>1555</v>
      </c>
      <c r="C479" s="8" t="s">
        <v>1556</v>
      </c>
      <c r="D479" s="8" t="s">
        <v>40</v>
      </c>
      <c r="E479" s="8" t="s">
        <v>21</v>
      </c>
      <c r="F479" s="8"/>
      <c r="G479" s="8" t="s">
        <v>132</v>
      </c>
      <c r="H479" s="8"/>
      <c r="I479" s="5" t="s">
        <v>132</v>
      </c>
      <c r="J479" s="8"/>
      <c r="K479" s="5" t="s">
        <v>132</v>
      </c>
      <c r="L479" s="23"/>
      <c r="BJ479">
        <f t="shared" si="14"/>
        <v>0</v>
      </c>
      <c r="BK479">
        <f t="shared" si="15"/>
        <v>0</v>
      </c>
    </row>
    <row r="480" spans="1:63" x14ac:dyDescent="0.25">
      <c r="A480" s="4" t="s">
        <v>1557</v>
      </c>
      <c r="B480" s="4" t="s">
        <v>1558</v>
      </c>
      <c r="C480" s="5" t="s">
        <v>1559</v>
      </c>
      <c r="D480" s="5" t="s">
        <v>40</v>
      </c>
      <c r="E480" s="5" t="s">
        <v>13</v>
      </c>
      <c r="F480" s="5"/>
      <c r="G480" s="5" t="s">
        <v>132</v>
      </c>
      <c r="H480" s="5"/>
      <c r="I480" s="5" t="s">
        <v>132</v>
      </c>
      <c r="J480" s="5"/>
      <c r="K480" s="5" t="s">
        <v>132</v>
      </c>
      <c r="L480" s="23"/>
      <c r="BJ480">
        <f t="shared" si="14"/>
        <v>0</v>
      </c>
      <c r="BK480">
        <f t="shared" si="15"/>
        <v>0</v>
      </c>
    </row>
    <row r="481" spans="1:63" x14ac:dyDescent="0.25">
      <c r="A481" s="6" t="s">
        <v>1560</v>
      </c>
      <c r="B481" s="6" t="s">
        <v>1561</v>
      </c>
      <c r="C481" s="8" t="s">
        <v>1562</v>
      </c>
      <c r="D481" s="8" t="s">
        <v>40</v>
      </c>
      <c r="E481" s="8" t="s">
        <v>17</v>
      </c>
      <c r="F481" s="8"/>
      <c r="G481" s="8" t="s">
        <v>132</v>
      </c>
      <c r="H481" s="8"/>
      <c r="I481" s="5" t="s">
        <v>132</v>
      </c>
      <c r="J481" s="8"/>
      <c r="K481" s="5" t="s">
        <v>132</v>
      </c>
      <c r="L481" s="23"/>
      <c r="BJ481">
        <f t="shared" si="14"/>
        <v>0</v>
      </c>
      <c r="BK481">
        <f t="shared" si="15"/>
        <v>0</v>
      </c>
    </row>
    <row r="482" spans="1:63" x14ac:dyDescent="0.25">
      <c r="A482" s="4" t="s">
        <v>1563</v>
      </c>
      <c r="B482" s="4" t="s">
        <v>1564</v>
      </c>
      <c r="C482" s="5" t="s">
        <v>1565</v>
      </c>
      <c r="D482" s="5" t="s">
        <v>40</v>
      </c>
      <c r="E482" s="5" t="s">
        <v>17</v>
      </c>
      <c r="F482" s="5"/>
      <c r="G482" s="5" t="s">
        <v>132</v>
      </c>
      <c r="H482" s="5"/>
      <c r="I482" s="5" t="s">
        <v>132</v>
      </c>
      <c r="J482" s="5"/>
      <c r="K482" s="5" t="s">
        <v>132</v>
      </c>
      <c r="L482" s="23"/>
      <c r="BJ482">
        <f t="shared" si="14"/>
        <v>0</v>
      </c>
      <c r="BK482">
        <f t="shared" si="15"/>
        <v>0</v>
      </c>
    </row>
    <row r="483" spans="1:63" x14ac:dyDescent="0.25">
      <c r="A483" s="6" t="s">
        <v>1566</v>
      </c>
      <c r="B483" s="6" t="s">
        <v>1567</v>
      </c>
      <c r="C483" s="8" t="s">
        <v>1568</v>
      </c>
      <c r="D483" s="8" t="s">
        <v>40</v>
      </c>
      <c r="E483" s="8" t="s">
        <v>29</v>
      </c>
      <c r="F483" s="8"/>
      <c r="G483" s="8" t="s">
        <v>132</v>
      </c>
      <c r="H483" s="8"/>
      <c r="I483" s="5" t="s">
        <v>132</v>
      </c>
      <c r="J483" s="8"/>
      <c r="K483" s="5" t="s">
        <v>132</v>
      </c>
      <c r="L483" s="23"/>
      <c r="BJ483">
        <f t="shared" si="14"/>
        <v>0</v>
      </c>
      <c r="BK483">
        <f t="shared" si="15"/>
        <v>0</v>
      </c>
    </row>
    <row r="484" spans="1:63" x14ac:dyDescent="0.25">
      <c r="A484" s="4" t="s">
        <v>1569</v>
      </c>
      <c r="B484" s="4" t="s">
        <v>1570</v>
      </c>
      <c r="C484" s="5" t="s">
        <v>1571</v>
      </c>
      <c r="D484" s="5" t="s">
        <v>40</v>
      </c>
      <c r="E484" s="5" t="s">
        <v>19</v>
      </c>
      <c r="F484" s="5"/>
      <c r="G484" s="5" t="s">
        <v>132</v>
      </c>
      <c r="H484" s="5"/>
      <c r="I484" s="5" t="s">
        <v>132</v>
      </c>
      <c r="J484" s="5"/>
      <c r="K484" s="5" t="s">
        <v>132</v>
      </c>
      <c r="L484" s="23"/>
      <c r="BJ484">
        <f t="shared" si="14"/>
        <v>0</v>
      </c>
      <c r="BK484">
        <f t="shared" si="15"/>
        <v>0</v>
      </c>
    </row>
    <row r="485" spans="1:63" x14ac:dyDescent="0.25">
      <c r="A485" s="6" t="s">
        <v>1572</v>
      </c>
      <c r="B485" s="6" t="s">
        <v>1573</v>
      </c>
      <c r="C485" s="8" t="s">
        <v>1574</v>
      </c>
      <c r="D485" s="8" t="s">
        <v>40</v>
      </c>
      <c r="E485" s="8" t="s">
        <v>29</v>
      </c>
      <c r="F485" s="8"/>
      <c r="G485" s="8" t="s">
        <v>132</v>
      </c>
      <c r="H485" s="8"/>
      <c r="I485" s="5" t="s">
        <v>132</v>
      </c>
      <c r="J485" s="8"/>
      <c r="K485" s="5" t="s">
        <v>132</v>
      </c>
      <c r="L485" s="23"/>
      <c r="BJ485">
        <f t="shared" si="14"/>
        <v>0</v>
      </c>
      <c r="BK485">
        <f t="shared" si="15"/>
        <v>0</v>
      </c>
    </row>
    <row r="486" spans="1:63" x14ac:dyDescent="0.25">
      <c r="A486" s="4" t="s">
        <v>1575</v>
      </c>
      <c r="B486" s="4" t="s">
        <v>1576</v>
      </c>
      <c r="C486" s="5" t="s">
        <v>1577</v>
      </c>
      <c r="D486" s="5" t="s">
        <v>40</v>
      </c>
      <c r="E486" s="5" t="s">
        <v>31</v>
      </c>
      <c r="F486" s="5"/>
      <c r="G486" s="5" t="s">
        <v>132</v>
      </c>
      <c r="H486" s="5"/>
      <c r="I486" s="5" t="s">
        <v>132</v>
      </c>
      <c r="J486" s="5"/>
      <c r="K486" s="5" t="s">
        <v>132</v>
      </c>
      <c r="L486" s="23"/>
      <c r="BJ486">
        <f t="shared" si="14"/>
        <v>0</v>
      </c>
      <c r="BK486">
        <f t="shared" si="15"/>
        <v>0</v>
      </c>
    </row>
    <row r="487" spans="1:63" x14ac:dyDescent="0.25">
      <c r="A487" s="6" t="s">
        <v>1578</v>
      </c>
      <c r="B487" s="6" t="s">
        <v>1579</v>
      </c>
      <c r="C487" s="8" t="s">
        <v>1580</v>
      </c>
      <c r="D487" s="8" t="s">
        <v>40</v>
      </c>
      <c r="E487" s="8" t="s">
        <v>31</v>
      </c>
      <c r="F487" s="8"/>
      <c r="G487" s="8" t="s">
        <v>132</v>
      </c>
      <c r="H487" s="8"/>
      <c r="I487" s="5" t="s">
        <v>132</v>
      </c>
      <c r="J487" s="8"/>
      <c r="K487" s="5" t="s">
        <v>132</v>
      </c>
      <c r="L487" s="23"/>
      <c r="BJ487">
        <f t="shared" si="14"/>
        <v>0</v>
      </c>
      <c r="BK487">
        <f t="shared" si="15"/>
        <v>0</v>
      </c>
    </row>
    <row r="488" spans="1:63" x14ac:dyDescent="0.25">
      <c r="A488" s="4" t="s">
        <v>1581</v>
      </c>
      <c r="B488" s="4" t="s">
        <v>1582</v>
      </c>
      <c r="C488" s="5" t="s">
        <v>1583</v>
      </c>
      <c r="D488" s="5" t="s">
        <v>40</v>
      </c>
      <c r="E488" s="5" t="s">
        <v>11</v>
      </c>
      <c r="F488" s="5"/>
      <c r="G488" s="5" t="s">
        <v>132</v>
      </c>
      <c r="H488" s="5"/>
      <c r="I488" s="5" t="s">
        <v>132</v>
      </c>
      <c r="J488" s="5"/>
      <c r="K488" s="5" t="s">
        <v>132</v>
      </c>
      <c r="L488" s="23"/>
      <c r="BJ488">
        <f t="shared" si="14"/>
        <v>0</v>
      </c>
      <c r="BK488">
        <f t="shared" si="15"/>
        <v>0</v>
      </c>
    </row>
    <row r="489" spans="1:63" x14ac:dyDescent="0.25">
      <c r="A489" s="6" t="s">
        <v>1584</v>
      </c>
      <c r="B489" s="6" t="s">
        <v>1585</v>
      </c>
      <c r="C489" s="8" t="s">
        <v>1586</v>
      </c>
      <c r="D489" s="8" t="s">
        <v>131</v>
      </c>
      <c r="E489" s="8" t="s">
        <v>25</v>
      </c>
      <c r="F489" s="8"/>
      <c r="G489" s="8" t="s">
        <v>132</v>
      </c>
      <c r="H489" s="8"/>
      <c r="I489" s="5" t="s">
        <v>132</v>
      </c>
      <c r="J489" s="8"/>
      <c r="K489" s="5" t="s">
        <v>132</v>
      </c>
      <c r="L489" s="23"/>
      <c r="BJ489">
        <f t="shared" si="14"/>
        <v>0</v>
      </c>
      <c r="BK489">
        <f t="shared" si="15"/>
        <v>0</v>
      </c>
    </row>
    <row r="490" spans="1:63" x14ac:dyDescent="0.25">
      <c r="A490" s="4" t="s">
        <v>1587</v>
      </c>
      <c r="B490" s="4" t="s">
        <v>1588</v>
      </c>
      <c r="C490" s="5" t="s">
        <v>1589</v>
      </c>
      <c r="D490" s="5" t="s">
        <v>40</v>
      </c>
      <c r="E490" s="5" t="s">
        <v>13</v>
      </c>
      <c r="F490" s="5"/>
      <c r="G490" s="5" t="s">
        <v>132</v>
      </c>
      <c r="H490" s="5"/>
      <c r="I490" s="5" t="s">
        <v>132</v>
      </c>
      <c r="J490" s="5"/>
      <c r="K490" s="5" t="s">
        <v>132</v>
      </c>
      <c r="L490" s="23"/>
      <c r="BJ490">
        <f t="shared" si="14"/>
        <v>0</v>
      </c>
      <c r="BK490">
        <f t="shared" si="15"/>
        <v>0</v>
      </c>
    </row>
    <row r="491" spans="1:63" x14ac:dyDescent="0.25">
      <c r="A491" s="6" t="s">
        <v>1590</v>
      </c>
      <c r="B491" s="6" t="s">
        <v>1591</v>
      </c>
      <c r="C491" s="8" t="s">
        <v>1592</v>
      </c>
      <c r="D491" s="8" t="s">
        <v>40</v>
      </c>
      <c r="E491" s="8" t="s">
        <v>13</v>
      </c>
      <c r="F491" s="8"/>
      <c r="G491" s="8" t="s">
        <v>132</v>
      </c>
      <c r="H491" s="8"/>
      <c r="I491" s="5" t="s">
        <v>132</v>
      </c>
      <c r="J491" s="8"/>
      <c r="K491" s="5" t="s">
        <v>132</v>
      </c>
      <c r="L491" s="23"/>
      <c r="BJ491">
        <f t="shared" si="14"/>
        <v>0</v>
      </c>
      <c r="BK491">
        <f t="shared" si="15"/>
        <v>0</v>
      </c>
    </row>
    <row r="492" spans="1:63" x14ac:dyDescent="0.25">
      <c r="A492" s="4" t="s">
        <v>1593</v>
      </c>
      <c r="B492" s="4" t="s">
        <v>1594</v>
      </c>
      <c r="C492" s="5" t="s">
        <v>1595</v>
      </c>
      <c r="D492" s="5" t="s">
        <v>40</v>
      </c>
      <c r="E492" s="5" t="s">
        <v>13</v>
      </c>
      <c r="F492" s="5"/>
      <c r="G492" s="5" t="s">
        <v>132</v>
      </c>
      <c r="H492" s="5"/>
      <c r="I492" s="5" t="s">
        <v>132</v>
      </c>
      <c r="J492" s="5"/>
      <c r="K492" s="5" t="s">
        <v>132</v>
      </c>
      <c r="L492" s="23"/>
      <c r="BJ492">
        <f t="shared" si="14"/>
        <v>0</v>
      </c>
      <c r="BK492">
        <f t="shared" si="15"/>
        <v>0</v>
      </c>
    </row>
    <row r="493" spans="1:63" x14ac:dyDescent="0.25">
      <c r="A493" s="6" t="s">
        <v>1596</v>
      </c>
      <c r="B493" s="6" t="s">
        <v>1597</v>
      </c>
      <c r="C493" s="8" t="s">
        <v>1598</v>
      </c>
      <c r="D493" s="8" t="s">
        <v>40</v>
      </c>
      <c r="E493" s="8" t="s">
        <v>9</v>
      </c>
      <c r="F493" s="8"/>
      <c r="G493" s="8" t="s">
        <v>132</v>
      </c>
      <c r="H493" s="8"/>
      <c r="I493" s="5" t="s">
        <v>132</v>
      </c>
      <c r="J493" s="8"/>
      <c r="K493" s="5" t="s">
        <v>132</v>
      </c>
      <c r="L493" s="23"/>
      <c r="BJ493">
        <f t="shared" si="14"/>
        <v>0</v>
      </c>
      <c r="BK493">
        <f t="shared" si="15"/>
        <v>0</v>
      </c>
    </row>
    <row r="494" spans="1:63" x14ac:dyDescent="0.25">
      <c r="A494" s="4" t="s">
        <v>1599</v>
      </c>
      <c r="B494" s="4" t="s">
        <v>1600</v>
      </c>
      <c r="C494" s="5" t="s">
        <v>1601</v>
      </c>
      <c r="D494" s="5" t="s">
        <v>40</v>
      </c>
      <c r="E494" s="5" t="s">
        <v>29</v>
      </c>
      <c r="F494" s="5"/>
      <c r="G494" s="5" t="s">
        <v>132</v>
      </c>
      <c r="H494" s="5"/>
      <c r="I494" s="5" t="s">
        <v>132</v>
      </c>
      <c r="J494" s="5"/>
      <c r="K494" s="5" t="s">
        <v>132</v>
      </c>
      <c r="L494" s="23"/>
      <c r="BJ494">
        <f t="shared" si="14"/>
        <v>0</v>
      </c>
      <c r="BK494">
        <f t="shared" si="15"/>
        <v>0</v>
      </c>
    </row>
    <row r="495" spans="1:63" x14ac:dyDescent="0.25">
      <c r="A495" s="6" t="s">
        <v>1602</v>
      </c>
      <c r="B495" s="6" t="s">
        <v>1603</v>
      </c>
      <c r="C495" s="8" t="s">
        <v>1604</v>
      </c>
      <c r="D495" s="8" t="s">
        <v>40</v>
      </c>
      <c r="E495" s="8" t="s">
        <v>13</v>
      </c>
      <c r="F495" s="8"/>
      <c r="G495" s="8" t="s">
        <v>132</v>
      </c>
      <c r="H495" s="8"/>
      <c r="I495" s="5" t="s">
        <v>132</v>
      </c>
      <c r="J495" s="8"/>
      <c r="K495" s="5" t="s">
        <v>132</v>
      </c>
      <c r="L495" s="23"/>
      <c r="BJ495">
        <f t="shared" si="14"/>
        <v>0</v>
      </c>
      <c r="BK495">
        <f t="shared" si="15"/>
        <v>0</v>
      </c>
    </row>
    <row r="496" spans="1:63" x14ac:dyDescent="0.25">
      <c r="A496" s="4" t="s">
        <v>1605</v>
      </c>
      <c r="B496" s="4" t="s">
        <v>1606</v>
      </c>
      <c r="C496" s="5" t="s">
        <v>1607</v>
      </c>
      <c r="D496" s="5" t="s">
        <v>40</v>
      </c>
      <c r="E496" s="5" t="s">
        <v>13</v>
      </c>
      <c r="F496" s="5"/>
      <c r="G496" s="5" t="s">
        <v>132</v>
      </c>
      <c r="H496" s="5"/>
      <c r="I496" s="5" t="s">
        <v>132</v>
      </c>
      <c r="J496" s="5"/>
      <c r="K496" s="5" t="s">
        <v>132</v>
      </c>
      <c r="L496" s="23"/>
      <c r="BJ496">
        <f t="shared" si="14"/>
        <v>0</v>
      </c>
      <c r="BK496">
        <f t="shared" si="15"/>
        <v>0</v>
      </c>
    </row>
    <row r="497" spans="1:63" x14ac:dyDescent="0.25">
      <c r="A497" s="6" t="s">
        <v>1608</v>
      </c>
      <c r="B497" s="6" t="s">
        <v>1609</v>
      </c>
      <c r="C497" s="8" t="s">
        <v>1610</v>
      </c>
      <c r="D497" s="8" t="s">
        <v>40</v>
      </c>
      <c r="E497" s="8" t="s">
        <v>25</v>
      </c>
      <c r="F497" s="8"/>
      <c r="G497" s="8" t="s">
        <v>132</v>
      </c>
      <c r="H497" s="8"/>
      <c r="I497" s="5" t="s">
        <v>132</v>
      </c>
      <c r="J497" s="8"/>
      <c r="K497" s="5" t="s">
        <v>132</v>
      </c>
      <c r="L497" s="23"/>
      <c r="BJ497">
        <f t="shared" si="14"/>
        <v>0</v>
      </c>
      <c r="BK497">
        <f t="shared" si="15"/>
        <v>0</v>
      </c>
    </row>
    <row r="498" spans="1:63" x14ac:dyDescent="0.25">
      <c r="A498" s="4" t="s">
        <v>1611</v>
      </c>
      <c r="B498" s="4" t="s">
        <v>1612</v>
      </c>
      <c r="C498" s="5" t="s">
        <v>1613</v>
      </c>
      <c r="D498" s="5" t="s">
        <v>40</v>
      </c>
      <c r="E498" s="5" t="s">
        <v>29</v>
      </c>
      <c r="F498" s="5"/>
      <c r="G498" s="5" t="s">
        <v>132</v>
      </c>
      <c r="H498" s="5"/>
      <c r="I498" s="5" t="s">
        <v>132</v>
      </c>
      <c r="J498" s="5"/>
      <c r="K498" s="5" t="s">
        <v>132</v>
      </c>
      <c r="L498" s="23"/>
      <c r="BJ498">
        <f t="shared" si="14"/>
        <v>0</v>
      </c>
      <c r="BK498">
        <f t="shared" si="15"/>
        <v>0</v>
      </c>
    </row>
    <row r="499" spans="1:63" x14ac:dyDescent="0.25">
      <c r="A499" s="6" t="s">
        <v>1614</v>
      </c>
      <c r="B499" s="6" t="s">
        <v>1615</v>
      </c>
      <c r="C499" s="8" t="s">
        <v>1616</v>
      </c>
      <c r="D499" s="8" t="s">
        <v>40</v>
      </c>
      <c r="E499" s="8" t="s">
        <v>13</v>
      </c>
      <c r="F499" s="8"/>
      <c r="G499" s="8" t="s">
        <v>132</v>
      </c>
      <c r="H499" s="8"/>
      <c r="I499" s="5" t="s">
        <v>132</v>
      </c>
      <c r="J499" s="8"/>
      <c r="K499" s="5" t="s">
        <v>132</v>
      </c>
      <c r="L499" s="23"/>
      <c r="BJ499">
        <f t="shared" si="14"/>
        <v>0</v>
      </c>
      <c r="BK499">
        <f t="shared" si="15"/>
        <v>0</v>
      </c>
    </row>
    <row r="500" spans="1:63" x14ac:dyDescent="0.25">
      <c r="A500" s="4" t="s">
        <v>1617</v>
      </c>
      <c r="B500" s="4" t="s">
        <v>1618</v>
      </c>
      <c r="C500" s="5" t="s">
        <v>1619</v>
      </c>
      <c r="D500" s="5" t="s">
        <v>40</v>
      </c>
      <c r="E500" s="5" t="s">
        <v>21</v>
      </c>
      <c r="F500" s="5"/>
      <c r="G500" s="5" t="s">
        <v>132</v>
      </c>
      <c r="H500" s="5"/>
      <c r="I500" s="5" t="s">
        <v>132</v>
      </c>
      <c r="J500" s="5"/>
      <c r="K500" s="5" t="s">
        <v>132</v>
      </c>
      <c r="L500" s="23"/>
      <c r="BJ500">
        <f t="shared" si="14"/>
        <v>0</v>
      </c>
      <c r="BK500">
        <f t="shared" si="15"/>
        <v>0</v>
      </c>
    </row>
    <row r="501" spans="1:63" x14ac:dyDescent="0.25">
      <c r="A501" s="6" t="s">
        <v>1620</v>
      </c>
      <c r="B501" s="6" t="s">
        <v>1621</v>
      </c>
      <c r="C501" s="8" t="s">
        <v>1622</v>
      </c>
      <c r="D501" s="8" t="s">
        <v>40</v>
      </c>
      <c r="E501" s="8" t="s">
        <v>29</v>
      </c>
      <c r="F501" s="8"/>
      <c r="G501" s="8" t="s">
        <v>132</v>
      </c>
      <c r="H501" s="8"/>
      <c r="I501" s="5" t="s">
        <v>132</v>
      </c>
      <c r="J501" s="8"/>
      <c r="K501" s="5" t="s">
        <v>132</v>
      </c>
      <c r="L501" s="23"/>
      <c r="BJ501">
        <f t="shared" si="14"/>
        <v>0</v>
      </c>
      <c r="BK501">
        <f t="shared" si="15"/>
        <v>0</v>
      </c>
    </row>
    <row r="502" spans="1:63" x14ac:dyDescent="0.25">
      <c r="A502" s="4" t="s">
        <v>1623</v>
      </c>
      <c r="B502" s="4" t="s">
        <v>1624</v>
      </c>
      <c r="C502" s="5" t="s">
        <v>1625</v>
      </c>
      <c r="D502" s="5" t="s">
        <v>40</v>
      </c>
      <c r="E502" s="5" t="s">
        <v>29</v>
      </c>
      <c r="F502" s="5"/>
      <c r="G502" s="5" t="s">
        <v>132</v>
      </c>
      <c r="H502" s="5"/>
      <c r="I502" s="5" t="s">
        <v>132</v>
      </c>
      <c r="J502" s="5"/>
      <c r="K502" s="5" t="s">
        <v>132</v>
      </c>
      <c r="L502" s="23"/>
      <c r="BJ502">
        <f t="shared" si="14"/>
        <v>0</v>
      </c>
      <c r="BK502">
        <f t="shared" si="15"/>
        <v>0</v>
      </c>
    </row>
    <row r="503" spans="1:63" x14ac:dyDescent="0.25">
      <c r="A503" s="6" t="s">
        <v>1626</v>
      </c>
      <c r="B503" s="6" t="s">
        <v>1627</v>
      </c>
      <c r="C503" s="8" t="s">
        <v>1628</v>
      </c>
      <c r="D503" s="8" t="s">
        <v>131</v>
      </c>
      <c r="E503" s="8" t="s">
        <v>25</v>
      </c>
      <c r="F503" s="8"/>
      <c r="G503" s="8" t="s">
        <v>132</v>
      </c>
      <c r="H503" s="8"/>
      <c r="I503" s="5" t="s">
        <v>132</v>
      </c>
      <c r="J503" s="8"/>
      <c r="K503" s="5" t="s">
        <v>132</v>
      </c>
      <c r="L503" s="23"/>
      <c r="BJ503">
        <f t="shared" si="14"/>
        <v>0</v>
      </c>
      <c r="BK503">
        <f t="shared" si="15"/>
        <v>0</v>
      </c>
    </row>
    <row r="504" spans="1:63" x14ac:dyDescent="0.25">
      <c r="A504" s="4" t="s">
        <v>1629</v>
      </c>
      <c r="B504" s="4" t="s">
        <v>1630</v>
      </c>
      <c r="C504" s="5" t="s">
        <v>1631</v>
      </c>
      <c r="D504" s="5" t="s">
        <v>131</v>
      </c>
      <c r="E504" s="5" t="s">
        <v>23</v>
      </c>
      <c r="F504" s="5"/>
      <c r="G504" s="5" t="s">
        <v>132</v>
      </c>
      <c r="H504" s="5"/>
      <c r="I504" s="5" t="s">
        <v>132</v>
      </c>
      <c r="J504" s="5"/>
      <c r="K504" s="5" t="s">
        <v>132</v>
      </c>
      <c r="L504" s="23"/>
      <c r="BJ504">
        <f t="shared" si="14"/>
        <v>0</v>
      </c>
      <c r="BK504">
        <f t="shared" si="15"/>
        <v>0</v>
      </c>
    </row>
    <row r="505" spans="1:63" x14ac:dyDescent="0.25">
      <c r="A505" s="6" t="s">
        <v>1632</v>
      </c>
      <c r="B505" s="6" t="s">
        <v>1633</v>
      </c>
      <c r="C505" s="8" t="s">
        <v>1634</v>
      </c>
      <c r="D505" s="8" t="s">
        <v>40</v>
      </c>
      <c r="E505" s="8" t="s">
        <v>9</v>
      </c>
      <c r="F505" s="8"/>
      <c r="G505" s="8" t="s">
        <v>132</v>
      </c>
      <c r="H505" s="8"/>
      <c r="I505" s="5" t="s">
        <v>132</v>
      </c>
      <c r="J505" s="8"/>
      <c r="K505" s="5" t="s">
        <v>132</v>
      </c>
      <c r="L505" s="23"/>
      <c r="BJ505">
        <f t="shared" si="14"/>
        <v>0</v>
      </c>
      <c r="BK505">
        <f t="shared" si="15"/>
        <v>0</v>
      </c>
    </row>
    <row r="506" spans="1:63" x14ac:dyDescent="0.25">
      <c r="A506" s="4" t="s">
        <v>1635</v>
      </c>
      <c r="B506" s="4" t="s">
        <v>1636</v>
      </c>
      <c r="C506" s="5" t="s">
        <v>1637</v>
      </c>
      <c r="D506" s="5" t="s">
        <v>131</v>
      </c>
      <c r="E506" s="5" t="s">
        <v>23</v>
      </c>
      <c r="F506" s="5"/>
      <c r="G506" s="5" t="s">
        <v>132</v>
      </c>
      <c r="H506" s="5"/>
      <c r="I506" s="5" t="s">
        <v>132</v>
      </c>
      <c r="J506" s="5"/>
      <c r="K506" s="5" t="s">
        <v>132</v>
      </c>
      <c r="L506" s="23"/>
      <c r="BJ506">
        <f t="shared" si="14"/>
        <v>0</v>
      </c>
      <c r="BK506">
        <f t="shared" si="15"/>
        <v>0</v>
      </c>
    </row>
    <row r="507" spans="1:63" x14ac:dyDescent="0.25">
      <c r="A507" s="6" t="s">
        <v>1638</v>
      </c>
      <c r="B507" s="6" t="s">
        <v>1639</v>
      </c>
      <c r="C507" s="8" t="s">
        <v>1640</v>
      </c>
      <c r="D507" s="8" t="s">
        <v>40</v>
      </c>
      <c r="E507" s="8" t="s">
        <v>25</v>
      </c>
      <c r="F507" s="8"/>
      <c r="G507" s="8" t="s">
        <v>132</v>
      </c>
      <c r="H507" s="8"/>
      <c r="I507" s="5" t="s">
        <v>132</v>
      </c>
      <c r="J507" s="8"/>
      <c r="K507" s="5" t="s">
        <v>132</v>
      </c>
      <c r="L507" s="23"/>
      <c r="BJ507">
        <f t="shared" si="14"/>
        <v>0</v>
      </c>
      <c r="BK507">
        <f t="shared" si="15"/>
        <v>0</v>
      </c>
    </row>
    <row r="508" spans="1:63" x14ac:dyDescent="0.25">
      <c r="A508" s="4" t="s">
        <v>1641</v>
      </c>
      <c r="B508" s="4" t="s">
        <v>1642</v>
      </c>
      <c r="C508" s="5" t="s">
        <v>1643</v>
      </c>
      <c r="D508" s="5" t="s">
        <v>40</v>
      </c>
      <c r="E508" s="5" t="s">
        <v>13</v>
      </c>
      <c r="F508" s="5"/>
      <c r="G508" s="5" t="s">
        <v>132</v>
      </c>
      <c r="H508" s="5"/>
      <c r="I508" s="5" t="s">
        <v>132</v>
      </c>
      <c r="J508" s="5"/>
      <c r="K508" s="5" t="s">
        <v>132</v>
      </c>
      <c r="L508" s="23"/>
      <c r="BJ508">
        <f t="shared" si="14"/>
        <v>0</v>
      </c>
      <c r="BK508">
        <f t="shared" si="15"/>
        <v>0</v>
      </c>
    </row>
    <row r="509" spans="1:63" x14ac:dyDescent="0.25">
      <c r="A509" s="6" t="s">
        <v>1644</v>
      </c>
      <c r="B509" s="6" t="s">
        <v>1645</v>
      </c>
      <c r="C509" s="8" t="s">
        <v>1646</v>
      </c>
      <c r="D509" s="8" t="s">
        <v>40</v>
      </c>
      <c r="E509" s="8" t="s">
        <v>13</v>
      </c>
      <c r="F509" s="8"/>
      <c r="G509" s="8" t="s">
        <v>132</v>
      </c>
      <c r="H509" s="8"/>
      <c r="I509" s="5" t="s">
        <v>132</v>
      </c>
      <c r="J509" s="8"/>
      <c r="K509" s="5" t="s">
        <v>132</v>
      </c>
      <c r="L509" s="23"/>
      <c r="BJ509">
        <f t="shared" si="14"/>
        <v>0</v>
      </c>
      <c r="BK509">
        <f t="shared" si="15"/>
        <v>0</v>
      </c>
    </row>
    <row r="510" spans="1:63" x14ac:dyDescent="0.25">
      <c r="A510" s="4" t="s">
        <v>1647</v>
      </c>
      <c r="B510" s="4" t="s">
        <v>1648</v>
      </c>
      <c r="C510" s="5" t="s">
        <v>1649</v>
      </c>
      <c r="D510" s="5" t="s">
        <v>40</v>
      </c>
      <c r="E510" s="5" t="s">
        <v>9</v>
      </c>
      <c r="F510" s="5"/>
      <c r="G510" s="5" t="s">
        <v>132</v>
      </c>
      <c r="H510" s="5"/>
      <c r="I510" s="5" t="s">
        <v>132</v>
      </c>
      <c r="J510" s="5"/>
      <c r="K510" s="5" t="s">
        <v>132</v>
      </c>
      <c r="L510" s="23"/>
      <c r="BJ510">
        <f t="shared" si="14"/>
        <v>0</v>
      </c>
      <c r="BK510">
        <f t="shared" si="15"/>
        <v>0</v>
      </c>
    </row>
    <row r="511" spans="1:63" x14ac:dyDescent="0.25">
      <c r="A511" s="6" t="s">
        <v>1650</v>
      </c>
      <c r="B511" s="6" t="s">
        <v>1651</v>
      </c>
      <c r="C511" s="8" t="s">
        <v>1652</v>
      </c>
      <c r="D511" s="8" t="s">
        <v>40</v>
      </c>
      <c r="E511" s="8" t="s">
        <v>31</v>
      </c>
      <c r="F511" s="8"/>
      <c r="G511" s="8" t="s">
        <v>132</v>
      </c>
      <c r="H511" s="8"/>
      <c r="I511" s="5" t="s">
        <v>132</v>
      </c>
      <c r="J511" s="8"/>
      <c r="K511" s="5" t="s">
        <v>132</v>
      </c>
      <c r="L511" s="23"/>
      <c r="BJ511">
        <f t="shared" si="14"/>
        <v>0</v>
      </c>
      <c r="BK511">
        <f t="shared" si="15"/>
        <v>0</v>
      </c>
    </row>
    <row r="512" spans="1:63" x14ac:dyDescent="0.25">
      <c r="A512" s="4" t="s">
        <v>1653</v>
      </c>
      <c r="B512" s="4" t="s">
        <v>1654</v>
      </c>
      <c r="C512" s="5" t="s">
        <v>1655</v>
      </c>
      <c r="D512" s="5" t="s">
        <v>40</v>
      </c>
      <c r="E512" s="5" t="s">
        <v>13</v>
      </c>
      <c r="F512" s="5"/>
      <c r="G512" s="5" t="s">
        <v>132</v>
      </c>
      <c r="H512" s="5"/>
      <c r="I512" s="5" t="s">
        <v>132</v>
      </c>
      <c r="J512" s="5"/>
      <c r="K512" s="5" t="s">
        <v>132</v>
      </c>
      <c r="L512" s="23"/>
      <c r="BJ512">
        <f t="shared" si="14"/>
        <v>0</v>
      </c>
      <c r="BK512">
        <f t="shared" si="15"/>
        <v>0</v>
      </c>
    </row>
    <row r="513" spans="1:63" x14ac:dyDescent="0.25">
      <c r="A513" s="6" t="s">
        <v>1656</v>
      </c>
      <c r="B513" s="6" t="s">
        <v>1657</v>
      </c>
      <c r="C513" s="8" t="s">
        <v>1658</v>
      </c>
      <c r="D513" s="8" t="s">
        <v>131</v>
      </c>
      <c r="E513" s="8" t="s">
        <v>25</v>
      </c>
      <c r="F513" s="8"/>
      <c r="G513" s="8" t="s">
        <v>132</v>
      </c>
      <c r="H513" s="8"/>
      <c r="I513" s="5" t="s">
        <v>132</v>
      </c>
      <c r="J513" s="8"/>
      <c r="K513" s="5" t="s">
        <v>132</v>
      </c>
      <c r="L513" s="23"/>
      <c r="BJ513">
        <f t="shared" si="14"/>
        <v>0</v>
      </c>
      <c r="BK513">
        <f t="shared" si="15"/>
        <v>0</v>
      </c>
    </row>
    <row r="514" spans="1:63" x14ac:dyDescent="0.25">
      <c r="A514" s="4" t="s">
        <v>1659</v>
      </c>
      <c r="B514" s="4" t="s">
        <v>1660</v>
      </c>
      <c r="C514" s="5" t="s">
        <v>1661</v>
      </c>
      <c r="D514" s="5" t="s">
        <v>40</v>
      </c>
      <c r="E514" s="5" t="s">
        <v>13</v>
      </c>
      <c r="F514" s="5"/>
      <c r="G514" s="5" t="s">
        <v>132</v>
      </c>
      <c r="H514" s="5"/>
      <c r="I514" s="5" t="s">
        <v>132</v>
      </c>
      <c r="J514" s="5"/>
      <c r="K514" s="5" t="s">
        <v>132</v>
      </c>
      <c r="L514" s="23"/>
      <c r="BJ514">
        <f t="shared" si="14"/>
        <v>0</v>
      </c>
      <c r="BK514">
        <f t="shared" si="15"/>
        <v>0</v>
      </c>
    </row>
    <row r="515" spans="1:63" x14ac:dyDescent="0.25">
      <c r="A515" s="6" t="s">
        <v>1662</v>
      </c>
      <c r="B515" s="6" t="s">
        <v>1663</v>
      </c>
      <c r="C515" s="8" t="s">
        <v>1664</v>
      </c>
      <c r="D515" s="8" t="s">
        <v>40</v>
      </c>
      <c r="E515" s="8" t="s">
        <v>7</v>
      </c>
      <c r="F515" s="8"/>
      <c r="G515" s="8" t="s">
        <v>132</v>
      </c>
      <c r="H515" s="8"/>
      <c r="I515" s="5" t="s">
        <v>132</v>
      </c>
      <c r="J515" s="8"/>
      <c r="K515" s="5" t="s">
        <v>132</v>
      </c>
      <c r="L515" s="23"/>
      <c r="BJ515">
        <f t="shared" si="14"/>
        <v>0</v>
      </c>
      <c r="BK515">
        <f t="shared" si="15"/>
        <v>0</v>
      </c>
    </row>
    <row r="516" spans="1:63" x14ac:dyDescent="0.25">
      <c r="A516" s="4" t="s">
        <v>1665</v>
      </c>
      <c r="B516" s="4" t="s">
        <v>1666</v>
      </c>
      <c r="C516" s="5" t="s">
        <v>765</v>
      </c>
      <c r="D516" s="5" t="s">
        <v>131</v>
      </c>
      <c r="E516" s="5" t="s">
        <v>25</v>
      </c>
      <c r="F516" s="5"/>
      <c r="G516" s="5" t="s">
        <v>132</v>
      </c>
      <c r="H516" s="5"/>
      <c r="I516" s="5" t="s">
        <v>132</v>
      </c>
      <c r="J516" s="5"/>
      <c r="K516" s="5" t="s">
        <v>132</v>
      </c>
      <c r="L516" s="23"/>
      <c r="BJ516">
        <f t="shared" si="14"/>
        <v>0</v>
      </c>
      <c r="BK516">
        <f t="shared" si="15"/>
        <v>0</v>
      </c>
    </row>
    <row r="517" spans="1:63" x14ac:dyDescent="0.25">
      <c r="A517" s="6" t="s">
        <v>1667</v>
      </c>
      <c r="B517" s="6" t="s">
        <v>1668</v>
      </c>
      <c r="C517" s="8" t="s">
        <v>1669</v>
      </c>
      <c r="D517" s="8" t="s">
        <v>156</v>
      </c>
      <c r="E517" s="8" t="s">
        <v>9</v>
      </c>
      <c r="F517" s="8"/>
      <c r="G517" s="8" t="s">
        <v>132</v>
      </c>
      <c r="H517" s="8"/>
      <c r="I517" s="5" t="s">
        <v>132</v>
      </c>
      <c r="J517" s="8"/>
      <c r="K517" s="5" t="s">
        <v>132</v>
      </c>
      <c r="L517" s="23"/>
      <c r="BJ517">
        <f t="shared" ref="BJ517:BJ577" si="16">COUNTIF(AH517:AW517,"Yes")</f>
        <v>0</v>
      </c>
      <c r="BK517">
        <f t="shared" ref="BK517:BK577" si="17">COUNTIF(AY517:BG517, "Yes")</f>
        <v>0</v>
      </c>
    </row>
    <row r="518" spans="1:63" x14ac:dyDescent="0.25">
      <c r="A518" s="4" t="s">
        <v>1670</v>
      </c>
      <c r="B518" s="4" t="s">
        <v>1671</v>
      </c>
      <c r="C518" s="5" t="s">
        <v>336</v>
      </c>
      <c r="D518" s="5" t="s">
        <v>131</v>
      </c>
      <c r="E518" s="5" t="s">
        <v>19</v>
      </c>
      <c r="F518" s="5"/>
      <c r="G518" s="5" t="s">
        <v>132</v>
      </c>
      <c r="H518" s="5"/>
      <c r="I518" s="5" t="s">
        <v>132</v>
      </c>
      <c r="J518" s="5"/>
      <c r="K518" s="5" t="s">
        <v>132</v>
      </c>
      <c r="L518" s="23"/>
      <c r="BJ518">
        <f t="shared" si="16"/>
        <v>0</v>
      </c>
      <c r="BK518">
        <f t="shared" si="17"/>
        <v>0</v>
      </c>
    </row>
    <row r="519" spans="1:63" x14ac:dyDescent="0.25">
      <c r="A519" s="6" t="s">
        <v>1672</v>
      </c>
      <c r="B519" s="6" t="s">
        <v>1673</v>
      </c>
      <c r="C519" s="8" t="s">
        <v>1674</v>
      </c>
      <c r="D519" s="8" t="s">
        <v>40</v>
      </c>
      <c r="E519" s="8" t="s">
        <v>21</v>
      </c>
      <c r="F519" s="8"/>
      <c r="G519" s="8" t="s">
        <v>132</v>
      </c>
      <c r="H519" s="8"/>
      <c r="I519" s="5" t="s">
        <v>132</v>
      </c>
      <c r="J519" s="8"/>
      <c r="K519" s="5" t="s">
        <v>132</v>
      </c>
      <c r="L519" s="23"/>
      <c r="BJ519">
        <f t="shared" si="16"/>
        <v>0</v>
      </c>
      <c r="BK519">
        <f t="shared" si="17"/>
        <v>0</v>
      </c>
    </row>
    <row r="520" spans="1:63" x14ac:dyDescent="0.25">
      <c r="A520" s="4" t="s">
        <v>1675</v>
      </c>
      <c r="B520" s="4" t="s">
        <v>1676</v>
      </c>
      <c r="C520" s="5" t="s">
        <v>1677</v>
      </c>
      <c r="D520" s="5" t="s">
        <v>40</v>
      </c>
      <c r="E520" s="5" t="s">
        <v>29</v>
      </c>
      <c r="F520" s="5"/>
      <c r="G520" s="5" t="s">
        <v>132</v>
      </c>
      <c r="H520" s="5"/>
      <c r="I520" s="5" t="s">
        <v>132</v>
      </c>
      <c r="J520" s="5"/>
      <c r="K520" s="5" t="s">
        <v>132</v>
      </c>
      <c r="L520" s="23"/>
      <c r="BJ520">
        <f t="shared" si="16"/>
        <v>0</v>
      </c>
      <c r="BK520">
        <f t="shared" si="17"/>
        <v>0</v>
      </c>
    </row>
    <row r="521" spans="1:63" x14ac:dyDescent="0.25">
      <c r="A521" s="6" t="s">
        <v>1678</v>
      </c>
      <c r="B521" s="6" t="s">
        <v>1679</v>
      </c>
      <c r="C521" s="8" t="s">
        <v>1680</v>
      </c>
      <c r="D521" s="8" t="s">
        <v>131</v>
      </c>
      <c r="E521" s="8" t="s">
        <v>25</v>
      </c>
      <c r="F521" s="8"/>
      <c r="G521" s="8" t="s">
        <v>132</v>
      </c>
      <c r="H521" s="8"/>
      <c r="I521" s="5" t="s">
        <v>132</v>
      </c>
      <c r="J521" s="8"/>
      <c r="K521" s="5" t="s">
        <v>132</v>
      </c>
      <c r="L521" s="23"/>
      <c r="BJ521">
        <f t="shared" si="16"/>
        <v>0</v>
      </c>
      <c r="BK521">
        <f t="shared" si="17"/>
        <v>0</v>
      </c>
    </row>
    <row r="522" spans="1:63" x14ac:dyDescent="0.25">
      <c r="A522" s="4" t="s">
        <v>1681</v>
      </c>
      <c r="B522" s="4" t="s">
        <v>1682</v>
      </c>
      <c r="C522" s="5" t="s">
        <v>1683</v>
      </c>
      <c r="D522" s="5" t="s">
        <v>131</v>
      </c>
      <c r="E522" s="5" t="s">
        <v>21</v>
      </c>
      <c r="F522" s="5"/>
      <c r="G522" s="5" t="s">
        <v>132</v>
      </c>
      <c r="H522" s="5"/>
      <c r="I522" s="5" t="s">
        <v>132</v>
      </c>
      <c r="J522" s="5"/>
      <c r="K522" s="5" t="s">
        <v>132</v>
      </c>
      <c r="L522" s="23"/>
      <c r="BJ522">
        <f t="shared" si="16"/>
        <v>0</v>
      </c>
      <c r="BK522">
        <f t="shared" si="17"/>
        <v>0</v>
      </c>
    </row>
    <row r="523" spans="1:63" x14ac:dyDescent="0.25">
      <c r="A523" s="6" t="s">
        <v>1684</v>
      </c>
      <c r="B523" s="6" t="s">
        <v>1685</v>
      </c>
      <c r="C523" s="8" t="s">
        <v>1686</v>
      </c>
      <c r="D523" s="8" t="s">
        <v>40</v>
      </c>
      <c r="E523" s="8" t="s">
        <v>13</v>
      </c>
      <c r="F523" s="8"/>
      <c r="G523" s="8" t="s">
        <v>132</v>
      </c>
      <c r="H523" s="8"/>
      <c r="I523" s="5" t="s">
        <v>132</v>
      </c>
      <c r="J523" s="8"/>
      <c r="K523" s="5" t="s">
        <v>132</v>
      </c>
      <c r="L523" s="23"/>
      <c r="BJ523">
        <f t="shared" si="16"/>
        <v>0</v>
      </c>
      <c r="BK523">
        <f t="shared" si="17"/>
        <v>0</v>
      </c>
    </row>
    <row r="524" spans="1:63" x14ac:dyDescent="0.25">
      <c r="A524" s="4" t="s">
        <v>1687</v>
      </c>
      <c r="B524" s="4" t="s">
        <v>1688</v>
      </c>
      <c r="C524" s="5" t="s">
        <v>1689</v>
      </c>
      <c r="D524" s="5" t="s">
        <v>131</v>
      </c>
      <c r="E524" s="5" t="s">
        <v>31</v>
      </c>
      <c r="F524" s="5"/>
      <c r="G524" s="5" t="s">
        <v>132</v>
      </c>
      <c r="H524" s="5"/>
      <c r="I524" s="5" t="s">
        <v>132</v>
      </c>
      <c r="J524" s="5"/>
      <c r="K524" s="5" t="s">
        <v>132</v>
      </c>
      <c r="L524" s="23"/>
      <c r="BJ524">
        <f t="shared" si="16"/>
        <v>0</v>
      </c>
      <c r="BK524">
        <f t="shared" si="17"/>
        <v>0</v>
      </c>
    </row>
    <row r="525" spans="1:63" x14ac:dyDescent="0.25">
      <c r="A525" s="6" t="s">
        <v>1690</v>
      </c>
      <c r="B525" s="6" t="s">
        <v>1691</v>
      </c>
      <c r="C525" s="8" t="s">
        <v>1692</v>
      </c>
      <c r="D525" s="8" t="s">
        <v>131</v>
      </c>
      <c r="E525" s="8" t="s">
        <v>25</v>
      </c>
      <c r="F525" s="8"/>
      <c r="G525" s="8" t="s">
        <v>132</v>
      </c>
      <c r="H525" s="8"/>
      <c r="I525" s="5" t="s">
        <v>132</v>
      </c>
      <c r="J525" s="8"/>
      <c r="K525" s="5" t="s">
        <v>132</v>
      </c>
      <c r="L525" s="23"/>
      <c r="BJ525">
        <f t="shared" si="16"/>
        <v>0</v>
      </c>
      <c r="BK525">
        <f t="shared" si="17"/>
        <v>0</v>
      </c>
    </row>
    <row r="526" spans="1:63" x14ac:dyDescent="0.25">
      <c r="A526" s="4" t="s">
        <v>1693</v>
      </c>
      <c r="B526" s="4" t="s">
        <v>1694</v>
      </c>
      <c r="C526" s="5" t="s">
        <v>1695</v>
      </c>
      <c r="D526" s="5" t="s">
        <v>131</v>
      </c>
      <c r="E526" s="5" t="s">
        <v>25</v>
      </c>
      <c r="F526" s="5"/>
      <c r="G526" s="5" t="s">
        <v>132</v>
      </c>
      <c r="H526" s="5"/>
      <c r="I526" s="5" t="s">
        <v>132</v>
      </c>
      <c r="J526" s="5"/>
      <c r="K526" s="5" t="s">
        <v>132</v>
      </c>
      <c r="L526" s="23"/>
      <c r="BJ526">
        <f t="shared" si="16"/>
        <v>0</v>
      </c>
      <c r="BK526">
        <f t="shared" si="17"/>
        <v>0</v>
      </c>
    </row>
    <row r="527" spans="1:63" x14ac:dyDescent="0.25">
      <c r="A527" s="6" t="s">
        <v>1696</v>
      </c>
      <c r="B527" s="6" t="s">
        <v>1697</v>
      </c>
      <c r="C527" s="8" t="s">
        <v>1698</v>
      </c>
      <c r="D527" s="8" t="s">
        <v>131</v>
      </c>
      <c r="E527" s="8" t="s">
        <v>21</v>
      </c>
      <c r="F527" s="8"/>
      <c r="G527" s="8" t="s">
        <v>132</v>
      </c>
      <c r="H527" s="8"/>
      <c r="I527" s="5" t="s">
        <v>132</v>
      </c>
      <c r="J527" s="8"/>
      <c r="K527" s="5" t="s">
        <v>132</v>
      </c>
      <c r="L527" s="23"/>
      <c r="BJ527">
        <f t="shared" si="16"/>
        <v>0</v>
      </c>
      <c r="BK527">
        <f t="shared" si="17"/>
        <v>0</v>
      </c>
    </row>
    <row r="528" spans="1:63" x14ac:dyDescent="0.25">
      <c r="A528" s="4" t="s">
        <v>1699</v>
      </c>
      <c r="B528" s="4" t="s">
        <v>1700</v>
      </c>
      <c r="C528" s="5" t="s">
        <v>1701</v>
      </c>
      <c r="D528" s="5" t="s">
        <v>131</v>
      </c>
      <c r="E528" s="5" t="s">
        <v>23</v>
      </c>
      <c r="F528" s="5"/>
      <c r="G528" s="5" t="s">
        <v>132</v>
      </c>
      <c r="H528" s="5"/>
      <c r="I528" s="5" t="s">
        <v>132</v>
      </c>
      <c r="J528" s="5"/>
      <c r="K528" s="5" t="s">
        <v>132</v>
      </c>
      <c r="L528" s="23"/>
      <c r="BJ528">
        <f t="shared" si="16"/>
        <v>0</v>
      </c>
      <c r="BK528">
        <f t="shared" si="17"/>
        <v>0</v>
      </c>
    </row>
    <row r="529" spans="1:63" x14ac:dyDescent="0.25">
      <c r="A529" s="6" t="s">
        <v>1702</v>
      </c>
      <c r="B529" s="6" t="s">
        <v>1703</v>
      </c>
      <c r="C529" s="8" t="s">
        <v>1704</v>
      </c>
      <c r="D529" s="8" t="s">
        <v>131</v>
      </c>
      <c r="E529" s="8" t="s">
        <v>25</v>
      </c>
      <c r="F529" s="8"/>
      <c r="G529" s="8" t="s">
        <v>132</v>
      </c>
      <c r="H529" s="8"/>
      <c r="I529" s="5" t="s">
        <v>132</v>
      </c>
      <c r="J529" s="8"/>
      <c r="K529" s="5" t="s">
        <v>132</v>
      </c>
      <c r="L529" s="23"/>
      <c r="BJ529">
        <f t="shared" si="16"/>
        <v>0</v>
      </c>
      <c r="BK529">
        <f t="shared" si="17"/>
        <v>0</v>
      </c>
    </row>
    <row r="530" spans="1:63" x14ac:dyDescent="0.25">
      <c r="A530" s="4" t="s">
        <v>1705</v>
      </c>
      <c r="B530" s="4" t="s">
        <v>1706</v>
      </c>
      <c r="C530" s="5" t="s">
        <v>1707</v>
      </c>
      <c r="D530" s="5" t="s">
        <v>40</v>
      </c>
      <c r="E530" s="5" t="s">
        <v>7</v>
      </c>
      <c r="F530" s="5"/>
      <c r="G530" s="5" t="s">
        <v>132</v>
      </c>
      <c r="H530" s="5"/>
      <c r="I530" s="5" t="s">
        <v>132</v>
      </c>
      <c r="J530" s="5"/>
      <c r="K530" s="5" t="s">
        <v>132</v>
      </c>
      <c r="L530" s="23"/>
      <c r="BJ530">
        <f t="shared" si="16"/>
        <v>0</v>
      </c>
      <c r="BK530">
        <f t="shared" si="17"/>
        <v>0</v>
      </c>
    </row>
    <row r="531" spans="1:63" x14ac:dyDescent="0.25">
      <c r="A531" s="6" t="s">
        <v>1708</v>
      </c>
      <c r="B531" s="6" t="s">
        <v>1709</v>
      </c>
      <c r="C531" s="8" t="s">
        <v>1710</v>
      </c>
      <c r="D531" s="8" t="s">
        <v>131</v>
      </c>
      <c r="E531" s="8" t="s">
        <v>21</v>
      </c>
      <c r="F531" s="8"/>
      <c r="G531" s="8" t="s">
        <v>132</v>
      </c>
      <c r="H531" s="8"/>
      <c r="I531" s="5" t="s">
        <v>132</v>
      </c>
      <c r="J531" s="8"/>
      <c r="K531" s="5" t="s">
        <v>132</v>
      </c>
      <c r="L531" s="23"/>
      <c r="BJ531">
        <f t="shared" si="16"/>
        <v>0</v>
      </c>
      <c r="BK531">
        <f t="shared" si="17"/>
        <v>0</v>
      </c>
    </row>
    <row r="532" spans="1:63" x14ac:dyDescent="0.25">
      <c r="A532" s="4" t="s">
        <v>1711</v>
      </c>
      <c r="B532" s="4" t="s">
        <v>1712</v>
      </c>
      <c r="C532" s="5" t="s">
        <v>1713</v>
      </c>
      <c r="D532" s="5" t="s">
        <v>1714</v>
      </c>
      <c r="E532" s="5" t="s">
        <v>21</v>
      </c>
      <c r="F532" s="5"/>
      <c r="G532" s="5" t="s">
        <v>132</v>
      </c>
      <c r="H532" s="5"/>
      <c r="I532" s="5" t="s">
        <v>132</v>
      </c>
      <c r="J532" s="5"/>
      <c r="K532" s="5" t="s">
        <v>132</v>
      </c>
      <c r="L532" s="23"/>
      <c r="BJ532">
        <f t="shared" si="16"/>
        <v>0</v>
      </c>
      <c r="BK532">
        <f t="shared" si="17"/>
        <v>0</v>
      </c>
    </row>
    <row r="533" spans="1:63" x14ac:dyDescent="0.25">
      <c r="A533" s="6" t="s">
        <v>1715</v>
      </c>
      <c r="B533" s="6" t="s">
        <v>1716</v>
      </c>
      <c r="C533" s="8" t="s">
        <v>1717</v>
      </c>
      <c r="D533" s="8" t="s">
        <v>1718</v>
      </c>
      <c r="E533" s="8" t="s">
        <v>29</v>
      </c>
      <c r="F533" s="8"/>
      <c r="G533" s="8" t="s">
        <v>132</v>
      </c>
      <c r="H533" s="8"/>
      <c r="I533" s="5" t="s">
        <v>132</v>
      </c>
      <c r="J533" s="8"/>
      <c r="K533" s="5" t="s">
        <v>132</v>
      </c>
      <c r="L533" s="23"/>
      <c r="BJ533">
        <f t="shared" si="16"/>
        <v>0</v>
      </c>
      <c r="BK533">
        <f t="shared" si="17"/>
        <v>0</v>
      </c>
    </row>
    <row r="534" spans="1:63" x14ac:dyDescent="0.25">
      <c r="A534" s="4" t="s">
        <v>1719</v>
      </c>
      <c r="B534" s="4" t="s">
        <v>1720</v>
      </c>
      <c r="C534" s="5" t="s">
        <v>1721</v>
      </c>
      <c r="D534" s="5" t="s">
        <v>1718</v>
      </c>
      <c r="E534" s="5" t="s">
        <v>31</v>
      </c>
      <c r="F534" s="5"/>
      <c r="G534" s="5" t="s">
        <v>132</v>
      </c>
      <c r="H534" s="5"/>
      <c r="I534" s="5" t="s">
        <v>132</v>
      </c>
      <c r="J534" s="5"/>
      <c r="K534" s="5" t="s">
        <v>132</v>
      </c>
      <c r="L534" s="23"/>
      <c r="BJ534">
        <f t="shared" si="16"/>
        <v>0</v>
      </c>
      <c r="BK534">
        <f t="shared" si="17"/>
        <v>0</v>
      </c>
    </row>
    <row r="535" spans="1:63" x14ac:dyDescent="0.25">
      <c r="A535" s="6" t="s">
        <v>1722</v>
      </c>
      <c r="B535" s="6" t="s">
        <v>1723</v>
      </c>
      <c r="C535" s="8" t="s">
        <v>1724</v>
      </c>
      <c r="D535" s="8" t="s">
        <v>1718</v>
      </c>
      <c r="E535" s="8" t="s">
        <v>31</v>
      </c>
      <c r="F535" s="8"/>
      <c r="G535" s="8" t="s">
        <v>132</v>
      </c>
      <c r="H535" s="8"/>
      <c r="I535" s="5" t="s">
        <v>132</v>
      </c>
      <c r="J535" s="8"/>
      <c r="K535" s="5" t="s">
        <v>132</v>
      </c>
      <c r="L535" s="23"/>
      <c r="BJ535">
        <f t="shared" si="16"/>
        <v>0</v>
      </c>
      <c r="BK535">
        <f t="shared" si="17"/>
        <v>0</v>
      </c>
    </row>
    <row r="536" spans="1:63" x14ac:dyDescent="0.25">
      <c r="A536" s="4" t="s">
        <v>1725</v>
      </c>
      <c r="B536" s="4" t="s">
        <v>1726</v>
      </c>
      <c r="C536" s="5" t="s">
        <v>1727</v>
      </c>
      <c r="D536" s="5" t="s">
        <v>1718</v>
      </c>
      <c r="E536" s="5" t="s">
        <v>7</v>
      </c>
      <c r="F536" s="5"/>
      <c r="G536" s="5" t="s">
        <v>132</v>
      </c>
      <c r="H536" s="5"/>
      <c r="I536" s="5" t="s">
        <v>132</v>
      </c>
      <c r="J536" s="5"/>
      <c r="K536" s="5" t="s">
        <v>132</v>
      </c>
      <c r="L536" s="23"/>
      <c r="BJ536">
        <f t="shared" si="16"/>
        <v>0</v>
      </c>
      <c r="BK536">
        <f t="shared" si="17"/>
        <v>0</v>
      </c>
    </row>
    <row r="537" spans="1:63" x14ac:dyDescent="0.25">
      <c r="A537" s="6" t="s">
        <v>1728</v>
      </c>
      <c r="B537" s="6" t="s">
        <v>1729</v>
      </c>
      <c r="C537" s="8" t="s">
        <v>1730</v>
      </c>
      <c r="D537" s="8" t="s">
        <v>1718</v>
      </c>
      <c r="E537" s="8" t="s">
        <v>13</v>
      </c>
      <c r="F537" s="8"/>
      <c r="G537" s="8" t="s">
        <v>132</v>
      </c>
      <c r="H537" s="8"/>
      <c r="I537" s="5" t="s">
        <v>132</v>
      </c>
      <c r="J537" s="8"/>
      <c r="K537" s="5" t="s">
        <v>132</v>
      </c>
      <c r="L537" s="23"/>
      <c r="BJ537">
        <f t="shared" si="16"/>
        <v>0</v>
      </c>
      <c r="BK537">
        <f t="shared" si="17"/>
        <v>0</v>
      </c>
    </row>
    <row r="538" spans="1:63" x14ac:dyDescent="0.25">
      <c r="A538" s="4" t="s">
        <v>1731</v>
      </c>
      <c r="B538" s="4" t="s">
        <v>1732</v>
      </c>
      <c r="C538" s="5" t="s">
        <v>1733</v>
      </c>
      <c r="D538" s="5" t="s">
        <v>1718</v>
      </c>
      <c r="E538" s="5" t="s">
        <v>7</v>
      </c>
      <c r="F538" s="5"/>
      <c r="G538" s="5" t="s">
        <v>132</v>
      </c>
      <c r="H538" s="5"/>
      <c r="I538" s="5" t="s">
        <v>132</v>
      </c>
      <c r="J538" s="5"/>
      <c r="K538" s="5" t="s">
        <v>132</v>
      </c>
      <c r="L538" s="23"/>
      <c r="BJ538">
        <f t="shared" si="16"/>
        <v>0</v>
      </c>
      <c r="BK538">
        <f t="shared" si="17"/>
        <v>0</v>
      </c>
    </row>
    <row r="539" spans="1:63" x14ac:dyDescent="0.25">
      <c r="A539" s="6" t="s">
        <v>1734</v>
      </c>
      <c r="B539" s="6" t="s">
        <v>1735</v>
      </c>
      <c r="C539" s="8" t="s">
        <v>1736</v>
      </c>
      <c r="D539" s="8" t="s">
        <v>1718</v>
      </c>
      <c r="E539" s="8" t="s">
        <v>13</v>
      </c>
      <c r="F539" s="8"/>
      <c r="G539" s="8" t="s">
        <v>132</v>
      </c>
      <c r="H539" s="8"/>
      <c r="I539" s="5" t="s">
        <v>132</v>
      </c>
      <c r="J539" s="8"/>
      <c r="K539" s="5" t="s">
        <v>132</v>
      </c>
      <c r="L539" s="23"/>
      <c r="BJ539">
        <f t="shared" si="16"/>
        <v>0</v>
      </c>
      <c r="BK539">
        <f t="shared" si="17"/>
        <v>0</v>
      </c>
    </row>
    <row r="540" spans="1:63" x14ac:dyDescent="0.25">
      <c r="A540" s="4" t="s">
        <v>1737</v>
      </c>
      <c r="B540" s="4" t="s">
        <v>1738</v>
      </c>
      <c r="C540" s="5" t="s">
        <v>1739</v>
      </c>
      <c r="D540" s="5" t="s">
        <v>1718</v>
      </c>
      <c r="E540" s="5" t="s">
        <v>21</v>
      </c>
      <c r="F540" s="5"/>
      <c r="G540" s="5" t="s">
        <v>132</v>
      </c>
      <c r="H540" s="5"/>
      <c r="I540" s="5" t="s">
        <v>132</v>
      </c>
      <c r="J540" s="5"/>
      <c r="K540" s="5" t="s">
        <v>132</v>
      </c>
      <c r="L540" s="23"/>
      <c r="BJ540">
        <f t="shared" si="16"/>
        <v>0</v>
      </c>
      <c r="BK540">
        <f t="shared" si="17"/>
        <v>0</v>
      </c>
    </row>
    <row r="541" spans="1:63" x14ac:dyDescent="0.25">
      <c r="A541" s="6" t="s">
        <v>1740</v>
      </c>
      <c r="B541" s="6" t="s">
        <v>1741</v>
      </c>
      <c r="C541" s="8" t="s">
        <v>1742</v>
      </c>
      <c r="D541" s="8" t="s">
        <v>1718</v>
      </c>
      <c r="E541" s="8" t="s">
        <v>31</v>
      </c>
      <c r="F541" s="8"/>
      <c r="G541" s="8" t="s">
        <v>132</v>
      </c>
      <c r="H541" s="8"/>
      <c r="I541" s="5" t="s">
        <v>132</v>
      </c>
      <c r="J541" s="8"/>
      <c r="K541" s="5" t="s">
        <v>132</v>
      </c>
      <c r="L541" s="23"/>
      <c r="BJ541">
        <f t="shared" si="16"/>
        <v>0</v>
      </c>
      <c r="BK541">
        <f t="shared" si="17"/>
        <v>0</v>
      </c>
    </row>
    <row r="542" spans="1:63" x14ac:dyDescent="0.25">
      <c r="A542" s="4" t="s">
        <v>1743</v>
      </c>
      <c r="B542" s="4" t="s">
        <v>1744</v>
      </c>
      <c r="C542" s="5" t="s">
        <v>1745</v>
      </c>
      <c r="D542" s="5" t="s">
        <v>1718</v>
      </c>
      <c r="E542" s="5" t="s">
        <v>25</v>
      </c>
      <c r="F542" s="5"/>
      <c r="G542" s="5" t="s">
        <v>132</v>
      </c>
      <c r="H542" s="5"/>
      <c r="I542" s="5" t="s">
        <v>132</v>
      </c>
      <c r="J542" s="5"/>
      <c r="K542" s="5" t="s">
        <v>132</v>
      </c>
      <c r="L542" s="23"/>
      <c r="BJ542">
        <f t="shared" si="16"/>
        <v>0</v>
      </c>
      <c r="BK542">
        <f t="shared" si="17"/>
        <v>0</v>
      </c>
    </row>
    <row r="543" spans="1:63" x14ac:dyDescent="0.25">
      <c r="A543" s="6" t="s">
        <v>1746</v>
      </c>
      <c r="B543" s="6" t="s">
        <v>1747</v>
      </c>
      <c r="C543" s="8" t="s">
        <v>1748</v>
      </c>
      <c r="D543" s="8" t="s">
        <v>1718</v>
      </c>
      <c r="E543" s="8" t="s">
        <v>11</v>
      </c>
      <c r="F543" s="8"/>
      <c r="G543" s="8" t="s">
        <v>132</v>
      </c>
      <c r="H543" s="8"/>
      <c r="I543" s="5" t="s">
        <v>132</v>
      </c>
      <c r="J543" s="8"/>
      <c r="K543" s="5" t="s">
        <v>132</v>
      </c>
      <c r="L543" s="23"/>
      <c r="BJ543">
        <f t="shared" si="16"/>
        <v>0</v>
      </c>
      <c r="BK543">
        <f t="shared" si="17"/>
        <v>0</v>
      </c>
    </row>
    <row r="544" spans="1:63" x14ac:dyDescent="0.25">
      <c r="A544" s="4" t="s">
        <v>1749</v>
      </c>
      <c r="B544" s="4" t="s">
        <v>1750</v>
      </c>
      <c r="C544" s="5" t="s">
        <v>1751</v>
      </c>
      <c r="D544" s="5" t="s">
        <v>1718</v>
      </c>
      <c r="E544" s="5" t="s">
        <v>31</v>
      </c>
      <c r="F544" s="5"/>
      <c r="G544" s="5" t="s">
        <v>132</v>
      </c>
      <c r="H544" s="5"/>
      <c r="I544" s="5" t="s">
        <v>132</v>
      </c>
      <c r="J544" s="5"/>
      <c r="K544" s="5" t="s">
        <v>132</v>
      </c>
      <c r="L544" s="23"/>
      <c r="BJ544">
        <f t="shared" si="16"/>
        <v>0</v>
      </c>
      <c r="BK544">
        <f t="shared" si="17"/>
        <v>0</v>
      </c>
    </row>
    <row r="545" spans="1:63" x14ac:dyDescent="0.25">
      <c r="A545" s="6" t="s">
        <v>1752</v>
      </c>
      <c r="B545" s="6" t="s">
        <v>1753</v>
      </c>
      <c r="C545" s="8" t="s">
        <v>1754</v>
      </c>
      <c r="D545" s="8" t="s">
        <v>1718</v>
      </c>
      <c r="E545" s="8" t="s">
        <v>9</v>
      </c>
      <c r="F545" s="8"/>
      <c r="G545" s="8" t="s">
        <v>132</v>
      </c>
      <c r="H545" s="8"/>
      <c r="I545" s="5" t="s">
        <v>132</v>
      </c>
      <c r="J545" s="8"/>
      <c r="K545" s="5" t="s">
        <v>132</v>
      </c>
      <c r="L545" s="23"/>
      <c r="BJ545">
        <f t="shared" si="16"/>
        <v>0</v>
      </c>
      <c r="BK545">
        <f t="shared" si="17"/>
        <v>0</v>
      </c>
    </row>
    <row r="546" spans="1:63" x14ac:dyDescent="0.25">
      <c r="A546" s="4" t="s">
        <v>1755</v>
      </c>
      <c r="B546" s="4" t="s">
        <v>1756</v>
      </c>
      <c r="C546" s="5" t="s">
        <v>1757</v>
      </c>
      <c r="D546" s="5" t="s">
        <v>1718</v>
      </c>
      <c r="E546" s="5" t="s">
        <v>25</v>
      </c>
      <c r="F546" s="5"/>
      <c r="G546" s="5" t="s">
        <v>132</v>
      </c>
      <c r="H546" s="5"/>
      <c r="I546" s="5" t="s">
        <v>132</v>
      </c>
      <c r="J546" s="5"/>
      <c r="K546" s="5" t="s">
        <v>132</v>
      </c>
      <c r="L546" s="23"/>
      <c r="BJ546">
        <f t="shared" si="16"/>
        <v>0</v>
      </c>
      <c r="BK546">
        <f t="shared" si="17"/>
        <v>0</v>
      </c>
    </row>
    <row r="547" spans="1:63" x14ac:dyDescent="0.25">
      <c r="A547" s="6" t="s">
        <v>1758</v>
      </c>
      <c r="B547" s="6" t="s">
        <v>1759</v>
      </c>
      <c r="C547" s="8" t="s">
        <v>1760</v>
      </c>
      <c r="D547" s="8" t="s">
        <v>1718</v>
      </c>
      <c r="E547" s="8" t="s">
        <v>25</v>
      </c>
      <c r="F547" s="8"/>
      <c r="G547" s="8" t="s">
        <v>132</v>
      </c>
      <c r="H547" s="8"/>
      <c r="I547" s="5" t="s">
        <v>132</v>
      </c>
      <c r="J547" s="8"/>
      <c r="K547" s="5" t="s">
        <v>132</v>
      </c>
      <c r="L547" s="23"/>
      <c r="BJ547">
        <f t="shared" si="16"/>
        <v>0</v>
      </c>
      <c r="BK547">
        <f t="shared" si="17"/>
        <v>0</v>
      </c>
    </row>
    <row r="548" spans="1:63" x14ac:dyDescent="0.25">
      <c r="A548" s="4" t="s">
        <v>1761</v>
      </c>
      <c r="B548" s="4" t="s">
        <v>1762</v>
      </c>
      <c r="C548" s="5" t="s">
        <v>1763</v>
      </c>
      <c r="D548" s="5" t="s">
        <v>1718</v>
      </c>
      <c r="E548" s="5" t="s">
        <v>13</v>
      </c>
      <c r="F548" s="5"/>
      <c r="G548" s="5" t="s">
        <v>132</v>
      </c>
      <c r="H548" s="5"/>
      <c r="I548" s="5" t="s">
        <v>132</v>
      </c>
      <c r="J548" s="5"/>
      <c r="K548" s="5" t="s">
        <v>132</v>
      </c>
      <c r="L548" s="23"/>
      <c r="BJ548">
        <f t="shared" si="16"/>
        <v>0</v>
      </c>
      <c r="BK548">
        <f t="shared" si="17"/>
        <v>0</v>
      </c>
    </row>
    <row r="549" spans="1:63" x14ac:dyDescent="0.25">
      <c r="A549" s="6" t="s">
        <v>1764</v>
      </c>
      <c r="B549" s="6" t="s">
        <v>1765</v>
      </c>
      <c r="C549" s="8" t="s">
        <v>1766</v>
      </c>
      <c r="D549" s="8" t="s">
        <v>1718</v>
      </c>
      <c r="E549" s="8" t="s">
        <v>9</v>
      </c>
      <c r="F549" s="8"/>
      <c r="G549" s="8" t="s">
        <v>132</v>
      </c>
      <c r="H549" s="8"/>
      <c r="I549" s="5" t="s">
        <v>132</v>
      </c>
      <c r="J549" s="8"/>
      <c r="K549" s="5" t="s">
        <v>132</v>
      </c>
      <c r="L549" s="23"/>
      <c r="BJ549">
        <f t="shared" si="16"/>
        <v>0</v>
      </c>
      <c r="BK549">
        <f t="shared" si="17"/>
        <v>0</v>
      </c>
    </row>
    <row r="550" spans="1:63" x14ac:dyDescent="0.25">
      <c r="A550" s="4" t="s">
        <v>1767</v>
      </c>
      <c r="B550" s="4" t="s">
        <v>1768</v>
      </c>
      <c r="C550" s="5" t="s">
        <v>1769</v>
      </c>
      <c r="D550" s="5" t="s">
        <v>1718</v>
      </c>
      <c r="E550" s="5" t="s">
        <v>9</v>
      </c>
      <c r="F550" s="5"/>
      <c r="G550" s="5" t="s">
        <v>132</v>
      </c>
      <c r="H550" s="5"/>
      <c r="I550" s="5" t="s">
        <v>132</v>
      </c>
      <c r="J550" s="5"/>
      <c r="K550" s="5" t="s">
        <v>132</v>
      </c>
      <c r="L550" s="23"/>
      <c r="BJ550">
        <f t="shared" si="16"/>
        <v>0</v>
      </c>
      <c r="BK550">
        <f t="shared" si="17"/>
        <v>0</v>
      </c>
    </row>
    <row r="551" spans="1:63" x14ac:dyDescent="0.25">
      <c r="A551" s="6" t="s">
        <v>1770</v>
      </c>
      <c r="B551" s="6" t="s">
        <v>1771</v>
      </c>
      <c r="C551" s="8" t="s">
        <v>1772</v>
      </c>
      <c r="D551" s="8" t="s">
        <v>1718</v>
      </c>
      <c r="E551" s="8" t="s">
        <v>25</v>
      </c>
      <c r="F551" s="8"/>
      <c r="G551" s="8" t="s">
        <v>132</v>
      </c>
      <c r="H551" s="8"/>
      <c r="I551" s="5" t="s">
        <v>132</v>
      </c>
      <c r="J551" s="8"/>
      <c r="K551" s="5" t="s">
        <v>132</v>
      </c>
      <c r="L551" s="23"/>
      <c r="BJ551">
        <f t="shared" si="16"/>
        <v>0</v>
      </c>
      <c r="BK551">
        <f t="shared" si="17"/>
        <v>0</v>
      </c>
    </row>
    <row r="552" spans="1:63" x14ac:dyDescent="0.25">
      <c r="A552" s="4" t="s">
        <v>1773</v>
      </c>
      <c r="B552" s="4" t="s">
        <v>1774</v>
      </c>
      <c r="C552" s="5" t="s">
        <v>1775</v>
      </c>
      <c r="D552" s="5" t="s">
        <v>1718</v>
      </c>
      <c r="E552" s="5" t="s">
        <v>13</v>
      </c>
      <c r="F552" s="5"/>
      <c r="G552" s="5" t="s">
        <v>132</v>
      </c>
      <c r="H552" s="5"/>
      <c r="I552" s="5" t="s">
        <v>132</v>
      </c>
      <c r="J552" s="5"/>
      <c r="K552" s="5" t="s">
        <v>132</v>
      </c>
      <c r="L552" s="23"/>
      <c r="BJ552">
        <f t="shared" si="16"/>
        <v>0</v>
      </c>
      <c r="BK552">
        <f t="shared" si="17"/>
        <v>0</v>
      </c>
    </row>
    <row r="553" spans="1:63" x14ac:dyDescent="0.25">
      <c r="A553" s="6" t="s">
        <v>1776</v>
      </c>
      <c r="B553" s="6" t="s">
        <v>1777</v>
      </c>
      <c r="C553" s="8" t="s">
        <v>1778</v>
      </c>
      <c r="D553" s="8" t="s">
        <v>1718</v>
      </c>
      <c r="E553" s="8" t="s">
        <v>9</v>
      </c>
      <c r="F553" s="8"/>
      <c r="G553" s="8" t="s">
        <v>132</v>
      </c>
      <c r="H553" s="8"/>
      <c r="I553" s="5" t="s">
        <v>132</v>
      </c>
      <c r="J553" s="8"/>
      <c r="K553" s="5" t="s">
        <v>132</v>
      </c>
      <c r="L553" s="23"/>
      <c r="BJ553">
        <f t="shared" si="16"/>
        <v>0</v>
      </c>
      <c r="BK553">
        <f t="shared" si="17"/>
        <v>0</v>
      </c>
    </row>
    <row r="554" spans="1:63" x14ac:dyDescent="0.25">
      <c r="A554" s="4" t="s">
        <v>1779</v>
      </c>
      <c r="B554" s="4" t="s">
        <v>1780</v>
      </c>
      <c r="C554" s="5" t="s">
        <v>1781</v>
      </c>
      <c r="D554" s="5" t="s">
        <v>1718</v>
      </c>
      <c r="E554" s="5" t="s">
        <v>13</v>
      </c>
      <c r="F554" s="5"/>
      <c r="G554" s="5" t="s">
        <v>132</v>
      </c>
      <c r="H554" s="5"/>
      <c r="I554" s="5" t="s">
        <v>132</v>
      </c>
      <c r="J554" s="5"/>
      <c r="K554" s="5" t="s">
        <v>132</v>
      </c>
      <c r="L554" s="23"/>
      <c r="BJ554">
        <f t="shared" si="16"/>
        <v>0</v>
      </c>
      <c r="BK554">
        <f t="shared" si="17"/>
        <v>0</v>
      </c>
    </row>
    <row r="555" spans="1:63" x14ac:dyDescent="0.25">
      <c r="A555" s="6" t="s">
        <v>1782</v>
      </c>
      <c r="B555" s="6" t="s">
        <v>1783</v>
      </c>
      <c r="C555" s="8" t="s">
        <v>1784</v>
      </c>
      <c r="D555" s="8" t="s">
        <v>1718</v>
      </c>
      <c r="E555" s="8" t="s">
        <v>7</v>
      </c>
      <c r="F555" s="8"/>
      <c r="G555" s="8" t="s">
        <v>132</v>
      </c>
      <c r="H555" s="8"/>
      <c r="I555" s="5" t="s">
        <v>132</v>
      </c>
      <c r="J555" s="8"/>
      <c r="K555" s="5" t="s">
        <v>132</v>
      </c>
      <c r="L555" s="23"/>
      <c r="BJ555">
        <f t="shared" si="16"/>
        <v>0</v>
      </c>
      <c r="BK555">
        <f t="shared" si="17"/>
        <v>0</v>
      </c>
    </row>
    <row r="556" spans="1:63" x14ac:dyDescent="0.25">
      <c r="A556" s="4" t="s">
        <v>1785</v>
      </c>
      <c r="B556" s="4" t="s">
        <v>1786</v>
      </c>
      <c r="C556" s="5" t="s">
        <v>1787</v>
      </c>
      <c r="D556" s="5" t="s">
        <v>1718</v>
      </c>
      <c r="E556" s="5" t="s">
        <v>31</v>
      </c>
      <c r="F556" s="5"/>
      <c r="G556" s="5" t="s">
        <v>132</v>
      </c>
      <c r="H556" s="5"/>
      <c r="I556" s="5" t="s">
        <v>132</v>
      </c>
      <c r="J556" s="5"/>
      <c r="K556" s="5" t="s">
        <v>132</v>
      </c>
      <c r="L556" s="23"/>
      <c r="BJ556">
        <f t="shared" si="16"/>
        <v>0</v>
      </c>
      <c r="BK556">
        <f t="shared" si="17"/>
        <v>0</v>
      </c>
    </row>
    <row r="557" spans="1:63" x14ac:dyDescent="0.25">
      <c r="A557" s="6" t="s">
        <v>1788</v>
      </c>
      <c r="B557" s="6" t="s">
        <v>1789</v>
      </c>
      <c r="C557" s="8" t="s">
        <v>1790</v>
      </c>
      <c r="D557" s="8" t="s">
        <v>1718</v>
      </c>
      <c r="E557" s="8" t="s">
        <v>13</v>
      </c>
      <c r="F557" s="8"/>
      <c r="G557" s="8" t="s">
        <v>132</v>
      </c>
      <c r="H557" s="8"/>
      <c r="I557" s="5" t="s">
        <v>132</v>
      </c>
      <c r="J557" s="8"/>
      <c r="K557" s="5" t="s">
        <v>132</v>
      </c>
      <c r="L557" s="23"/>
      <c r="BJ557">
        <f t="shared" si="16"/>
        <v>0</v>
      </c>
      <c r="BK557">
        <f t="shared" si="17"/>
        <v>0</v>
      </c>
    </row>
    <row r="558" spans="1:63" x14ac:dyDescent="0.25">
      <c r="A558" s="4" t="s">
        <v>1791</v>
      </c>
      <c r="B558" s="4" t="s">
        <v>1792</v>
      </c>
      <c r="C558" s="5" t="s">
        <v>1793</v>
      </c>
      <c r="D558" s="5" t="s">
        <v>1718</v>
      </c>
      <c r="E558" s="5" t="s">
        <v>29</v>
      </c>
      <c r="F558" s="5"/>
      <c r="G558" s="5" t="s">
        <v>132</v>
      </c>
      <c r="H558" s="5"/>
      <c r="I558" s="5" t="s">
        <v>132</v>
      </c>
      <c r="J558" s="5"/>
      <c r="K558" s="5" t="s">
        <v>132</v>
      </c>
      <c r="L558" s="23"/>
      <c r="BJ558">
        <f t="shared" si="16"/>
        <v>0</v>
      </c>
      <c r="BK558">
        <f t="shared" si="17"/>
        <v>0</v>
      </c>
    </row>
    <row r="559" spans="1:63" x14ac:dyDescent="0.25">
      <c r="A559" s="6" t="s">
        <v>1794</v>
      </c>
      <c r="B559" s="6" t="s">
        <v>1795</v>
      </c>
      <c r="C559" s="8" t="s">
        <v>1796</v>
      </c>
      <c r="D559" s="8" t="s">
        <v>1718</v>
      </c>
      <c r="E559" s="8" t="s">
        <v>11</v>
      </c>
      <c r="F559" s="8"/>
      <c r="G559" s="8" t="s">
        <v>132</v>
      </c>
      <c r="H559" s="8"/>
      <c r="I559" s="5" t="s">
        <v>132</v>
      </c>
      <c r="J559" s="8"/>
      <c r="K559" s="5" t="s">
        <v>132</v>
      </c>
      <c r="L559" s="23"/>
      <c r="BJ559">
        <f t="shared" si="16"/>
        <v>0</v>
      </c>
      <c r="BK559">
        <f t="shared" si="17"/>
        <v>0</v>
      </c>
    </row>
    <row r="560" spans="1:63" x14ac:dyDescent="0.25">
      <c r="A560" s="4" t="s">
        <v>1797</v>
      </c>
      <c r="B560" s="4" t="s">
        <v>1798</v>
      </c>
      <c r="C560" s="5" t="s">
        <v>1799</v>
      </c>
      <c r="D560" s="5" t="s">
        <v>1718</v>
      </c>
      <c r="E560" s="5" t="s">
        <v>13</v>
      </c>
      <c r="F560" s="5"/>
      <c r="G560" s="5" t="s">
        <v>132</v>
      </c>
      <c r="H560" s="5"/>
      <c r="I560" s="5" t="s">
        <v>132</v>
      </c>
      <c r="J560" s="5"/>
      <c r="K560" s="5" t="s">
        <v>132</v>
      </c>
      <c r="L560" s="23"/>
      <c r="BJ560">
        <f t="shared" si="16"/>
        <v>0</v>
      </c>
      <c r="BK560">
        <f t="shared" si="17"/>
        <v>0</v>
      </c>
    </row>
    <row r="561" spans="1:63" x14ac:dyDescent="0.25">
      <c r="A561" s="6" t="s">
        <v>1800</v>
      </c>
      <c r="B561" s="6" t="s">
        <v>1801</v>
      </c>
      <c r="C561" s="8" t="s">
        <v>1802</v>
      </c>
      <c r="D561" s="8" t="s">
        <v>1718</v>
      </c>
      <c r="E561" s="8" t="s">
        <v>21</v>
      </c>
      <c r="F561" s="8"/>
      <c r="G561" s="8" t="s">
        <v>132</v>
      </c>
      <c r="H561" s="8"/>
      <c r="I561" s="5" t="s">
        <v>132</v>
      </c>
      <c r="J561" s="8"/>
      <c r="K561" s="5" t="s">
        <v>132</v>
      </c>
      <c r="L561" s="23"/>
      <c r="BJ561">
        <f t="shared" si="16"/>
        <v>0</v>
      </c>
      <c r="BK561">
        <f t="shared" si="17"/>
        <v>0</v>
      </c>
    </row>
    <row r="562" spans="1:63" x14ac:dyDescent="0.25">
      <c r="A562" s="4" t="s">
        <v>1803</v>
      </c>
      <c r="B562" s="4" t="s">
        <v>1804</v>
      </c>
      <c r="C562" s="5" t="s">
        <v>1805</v>
      </c>
      <c r="D562" s="5" t="s">
        <v>1718</v>
      </c>
      <c r="E562" s="5" t="s">
        <v>13</v>
      </c>
      <c r="F562" s="5"/>
      <c r="G562" s="5" t="s">
        <v>132</v>
      </c>
      <c r="H562" s="5"/>
      <c r="I562" s="5" t="s">
        <v>132</v>
      </c>
      <c r="J562" s="5"/>
      <c r="K562" s="5" t="s">
        <v>132</v>
      </c>
      <c r="L562" s="23"/>
      <c r="BJ562">
        <f t="shared" si="16"/>
        <v>0</v>
      </c>
      <c r="BK562">
        <f t="shared" si="17"/>
        <v>0</v>
      </c>
    </row>
    <row r="563" spans="1:63" x14ac:dyDescent="0.25">
      <c r="A563" s="6" t="s">
        <v>1806</v>
      </c>
      <c r="B563" s="6" t="s">
        <v>1807</v>
      </c>
      <c r="C563" s="8" t="s">
        <v>1808</v>
      </c>
      <c r="D563" s="8" t="s">
        <v>1718</v>
      </c>
      <c r="E563" s="8" t="s">
        <v>15</v>
      </c>
      <c r="F563" s="8"/>
      <c r="G563" s="8" t="s">
        <v>132</v>
      </c>
      <c r="H563" s="8"/>
      <c r="I563" s="5" t="s">
        <v>132</v>
      </c>
      <c r="J563" s="8"/>
      <c r="K563" s="5" t="s">
        <v>132</v>
      </c>
      <c r="L563" s="23"/>
      <c r="BJ563">
        <f t="shared" si="16"/>
        <v>0</v>
      </c>
      <c r="BK563">
        <f t="shared" si="17"/>
        <v>0</v>
      </c>
    </row>
    <row r="564" spans="1:63" x14ac:dyDescent="0.25">
      <c r="A564" s="4" t="s">
        <v>1809</v>
      </c>
      <c r="B564" s="4" t="s">
        <v>1810</v>
      </c>
      <c r="C564" s="5" t="s">
        <v>1811</v>
      </c>
      <c r="D564" s="5" t="s">
        <v>1718</v>
      </c>
      <c r="E564" s="5" t="s">
        <v>29</v>
      </c>
      <c r="F564" s="5"/>
      <c r="G564" s="5" t="s">
        <v>132</v>
      </c>
      <c r="H564" s="5"/>
      <c r="I564" s="5" t="s">
        <v>132</v>
      </c>
      <c r="J564" s="5"/>
      <c r="K564" s="5" t="s">
        <v>132</v>
      </c>
      <c r="L564" s="23"/>
      <c r="BJ564">
        <f t="shared" si="16"/>
        <v>0</v>
      </c>
      <c r="BK564">
        <f t="shared" si="17"/>
        <v>0</v>
      </c>
    </row>
    <row r="565" spans="1:63" x14ac:dyDescent="0.25">
      <c r="A565" s="6" t="s">
        <v>1812</v>
      </c>
      <c r="B565" s="6" t="s">
        <v>1813</v>
      </c>
      <c r="C565" s="8" t="s">
        <v>1814</v>
      </c>
      <c r="D565" s="8" t="s">
        <v>1714</v>
      </c>
      <c r="E565" s="8" t="s">
        <v>31</v>
      </c>
      <c r="F565" s="8"/>
      <c r="G565" s="8" t="s">
        <v>132</v>
      </c>
      <c r="H565" s="8"/>
      <c r="I565" s="5" t="s">
        <v>132</v>
      </c>
      <c r="J565" s="8"/>
      <c r="K565" s="5" t="s">
        <v>132</v>
      </c>
      <c r="L565" s="23"/>
      <c r="BJ565">
        <f t="shared" si="16"/>
        <v>0</v>
      </c>
      <c r="BK565">
        <f t="shared" si="17"/>
        <v>0</v>
      </c>
    </row>
    <row r="566" spans="1:63" x14ac:dyDescent="0.25">
      <c r="A566" s="4" t="s">
        <v>1815</v>
      </c>
      <c r="B566" s="4" t="s">
        <v>1816</v>
      </c>
      <c r="C566" s="5" t="s">
        <v>1817</v>
      </c>
      <c r="D566" s="5" t="s">
        <v>1714</v>
      </c>
      <c r="E566" s="5" t="s">
        <v>25</v>
      </c>
      <c r="F566" s="5"/>
      <c r="G566" s="5" t="s">
        <v>132</v>
      </c>
      <c r="H566" s="5"/>
      <c r="I566" s="5" t="s">
        <v>132</v>
      </c>
      <c r="J566" s="5"/>
      <c r="K566" s="5" t="s">
        <v>132</v>
      </c>
      <c r="L566" s="23"/>
      <c r="BJ566">
        <f t="shared" si="16"/>
        <v>0</v>
      </c>
      <c r="BK566">
        <f t="shared" si="17"/>
        <v>0</v>
      </c>
    </row>
    <row r="567" spans="1:63" x14ac:dyDescent="0.25">
      <c r="A567" s="6" t="s">
        <v>1818</v>
      </c>
      <c r="B567" s="6" t="s">
        <v>1819</v>
      </c>
      <c r="C567" s="8" t="s">
        <v>1820</v>
      </c>
      <c r="D567" s="8" t="s">
        <v>1714</v>
      </c>
      <c r="E567" s="8" t="s">
        <v>11</v>
      </c>
      <c r="F567" s="8"/>
      <c r="G567" s="8" t="s">
        <v>132</v>
      </c>
      <c r="H567" s="8"/>
      <c r="I567" s="5" t="s">
        <v>132</v>
      </c>
      <c r="J567" s="8"/>
      <c r="K567" s="5" t="s">
        <v>132</v>
      </c>
      <c r="L567" s="23"/>
      <c r="BJ567">
        <f t="shared" si="16"/>
        <v>0</v>
      </c>
      <c r="BK567">
        <f t="shared" si="17"/>
        <v>0</v>
      </c>
    </row>
    <row r="568" spans="1:63" x14ac:dyDescent="0.25">
      <c r="A568" s="4" t="s">
        <v>1821</v>
      </c>
      <c r="B568" s="4" t="s">
        <v>1822</v>
      </c>
      <c r="C568" s="5" t="s">
        <v>1823</v>
      </c>
      <c r="D568" s="5" t="s">
        <v>1714</v>
      </c>
      <c r="E568" s="5" t="s">
        <v>25</v>
      </c>
      <c r="F568" s="5"/>
      <c r="G568" s="5" t="s">
        <v>132</v>
      </c>
      <c r="H568" s="5"/>
      <c r="I568" s="5" t="s">
        <v>132</v>
      </c>
      <c r="J568" s="5"/>
      <c r="K568" s="5" t="s">
        <v>132</v>
      </c>
      <c r="L568" s="23"/>
      <c r="BJ568">
        <f t="shared" si="16"/>
        <v>0</v>
      </c>
      <c r="BK568">
        <f t="shared" si="17"/>
        <v>0</v>
      </c>
    </row>
    <row r="569" spans="1:63" x14ac:dyDescent="0.25">
      <c r="A569" s="6" t="s">
        <v>1824</v>
      </c>
      <c r="B569" s="6" t="s">
        <v>1825</v>
      </c>
      <c r="C569" s="8" t="s">
        <v>1826</v>
      </c>
      <c r="D569" s="8" t="s">
        <v>1714</v>
      </c>
      <c r="E569" s="8" t="s">
        <v>25</v>
      </c>
      <c r="F569" s="8"/>
      <c r="G569" s="8" t="s">
        <v>132</v>
      </c>
      <c r="H569" s="8"/>
      <c r="I569" s="5" t="s">
        <v>132</v>
      </c>
      <c r="J569" s="8"/>
      <c r="K569" s="5" t="s">
        <v>132</v>
      </c>
      <c r="L569" s="23"/>
      <c r="BJ569">
        <f t="shared" si="16"/>
        <v>0</v>
      </c>
      <c r="BK569">
        <f t="shared" si="17"/>
        <v>0</v>
      </c>
    </row>
    <row r="570" spans="1:63" x14ac:dyDescent="0.25">
      <c r="A570" s="4" t="s">
        <v>1827</v>
      </c>
      <c r="B570" s="4" t="s">
        <v>1828</v>
      </c>
      <c r="C570" s="5" t="s">
        <v>1829</v>
      </c>
      <c r="D570" s="5" t="s">
        <v>1718</v>
      </c>
      <c r="E570" s="5" t="s">
        <v>19</v>
      </c>
      <c r="F570" s="5"/>
      <c r="G570" s="5" t="s">
        <v>132</v>
      </c>
      <c r="H570" s="5"/>
      <c r="I570" s="5" t="s">
        <v>132</v>
      </c>
      <c r="J570" s="5"/>
      <c r="K570" s="5" t="s">
        <v>132</v>
      </c>
      <c r="L570" s="23"/>
      <c r="BJ570">
        <f t="shared" si="16"/>
        <v>0</v>
      </c>
      <c r="BK570">
        <f t="shared" si="17"/>
        <v>0</v>
      </c>
    </row>
    <row r="571" spans="1:63" x14ac:dyDescent="0.25">
      <c r="A571" s="6" t="s">
        <v>1830</v>
      </c>
      <c r="B571" s="6" t="s">
        <v>1831</v>
      </c>
      <c r="C571" s="8" t="s">
        <v>1832</v>
      </c>
      <c r="D571" s="8" t="s">
        <v>1714</v>
      </c>
      <c r="E571" s="8" t="s">
        <v>25</v>
      </c>
      <c r="F571" s="8"/>
      <c r="G571" s="8" t="s">
        <v>132</v>
      </c>
      <c r="H571" s="8"/>
      <c r="I571" s="5" t="s">
        <v>132</v>
      </c>
      <c r="J571" s="8"/>
      <c r="K571" s="5" t="s">
        <v>132</v>
      </c>
      <c r="L571" s="23"/>
      <c r="BJ571">
        <f t="shared" si="16"/>
        <v>0</v>
      </c>
      <c r="BK571">
        <f t="shared" si="17"/>
        <v>0</v>
      </c>
    </row>
    <row r="572" spans="1:63" x14ac:dyDescent="0.25">
      <c r="A572" s="4" t="s">
        <v>1833</v>
      </c>
      <c r="B572" s="4" t="s">
        <v>1834</v>
      </c>
      <c r="C572" s="5" t="s">
        <v>1835</v>
      </c>
      <c r="D572" s="5" t="s">
        <v>1714</v>
      </c>
      <c r="E572" s="5" t="s">
        <v>15</v>
      </c>
      <c r="F572" s="5"/>
      <c r="G572" s="5" t="s">
        <v>132</v>
      </c>
      <c r="H572" s="5"/>
      <c r="I572" s="5" t="s">
        <v>132</v>
      </c>
      <c r="J572" s="5"/>
      <c r="K572" s="5" t="s">
        <v>132</v>
      </c>
      <c r="L572" s="23"/>
      <c r="BJ572">
        <f t="shared" si="16"/>
        <v>0</v>
      </c>
      <c r="BK572">
        <f t="shared" si="17"/>
        <v>0</v>
      </c>
    </row>
    <row r="573" spans="1:63" x14ac:dyDescent="0.25">
      <c r="A573" s="6" t="s">
        <v>1836</v>
      </c>
      <c r="B573" s="6" t="s">
        <v>1837</v>
      </c>
      <c r="C573" s="8" t="s">
        <v>1838</v>
      </c>
      <c r="D573" s="8" t="s">
        <v>1714</v>
      </c>
      <c r="E573" s="8" t="s">
        <v>23</v>
      </c>
      <c r="F573" s="8"/>
      <c r="G573" s="8" t="s">
        <v>132</v>
      </c>
      <c r="H573" s="8"/>
      <c r="I573" s="5" t="s">
        <v>132</v>
      </c>
      <c r="J573" s="8"/>
      <c r="K573" s="5" t="s">
        <v>132</v>
      </c>
      <c r="L573" s="23"/>
      <c r="BJ573">
        <f t="shared" si="16"/>
        <v>0</v>
      </c>
      <c r="BK573">
        <f t="shared" si="17"/>
        <v>0</v>
      </c>
    </row>
    <row r="574" spans="1:63" x14ac:dyDescent="0.25">
      <c r="A574" s="4" t="s">
        <v>1839</v>
      </c>
      <c r="B574" s="4" t="s">
        <v>1840</v>
      </c>
      <c r="C574" s="5" t="s">
        <v>1841</v>
      </c>
      <c r="D574" s="5" t="s">
        <v>1714</v>
      </c>
      <c r="E574" s="5" t="s">
        <v>7</v>
      </c>
      <c r="F574" s="5"/>
      <c r="G574" s="5" t="s">
        <v>132</v>
      </c>
      <c r="H574" s="5"/>
      <c r="I574" s="5" t="s">
        <v>132</v>
      </c>
      <c r="J574" s="5"/>
      <c r="K574" s="5" t="s">
        <v>132</v>
      </c>
      <c r="L574" s="23"/>
      <c r="BJ574">
        <f t="shared" si="16"/>
        <v>0</v>
      </c>
      <c r="BK574">
        <f t="shared" si="17"/>
        <v>0</v>
      </c>
    </row>
    <row r="575" spans="1:63" x14ac:dyDescent="0.25">
      <c r="A575" s="6" t="s">
        <v>1842</v>
      </c>
      <c r="B575" s="6" t="s">
        <v>1843</v>
      </c>
      <c r="C575" s="8" t="s">
        <v>1844</v>
      </c>
      <c r="D575" s="8" t="s">
        <v>1714</v>
      </c>
      <c r="E575" s="8" t="s">
        <v>9</v>
      </c>
      <c r="F575" s="8"/>
      <c r="G575" s="8" t="s">
        <v>132</v>
      </c>
      <c r="H575" s="8"/>
      <c r="I575" s="5" t="s">
        <v>132</v>
      </c>
      <c r="J575" s="8"/>
      <c r="K575" s="5" t="s">
        <v>132</v>
      </c>
      <c r="L575" s="23"/>
      <c r="BJ575">
        <f t="shared" si="16"/>
        <v>0</v>
      </c>
      <c r="BK575">
        <f t="shared" si="17"/>
        <v>0</v>
      </c>
    </row>
    <row r="576" spans="1:63" x14ac:dyDescent="0.25">
      <c r="A576" s="4" t="s">
        <v>1711</v>
      </c>
      <c r="B576" s="4" t="s">
        <v>1712</v>
      </c>
      <c r="C576" s="5" t="s">
        <v>1713</v>
      </c>
      <c r="D576" s="5" t="s">
        <v>1714</v>
      </c>
      <c r="E576" s="5" t="s">
        <v>21</v>
      </c>
      <c r="F576" s="5"/>
      <c r="G576" s="5" t="s">
        <v>132</v>
      </c>
      <c r="H576" s="5"/>
      <c r="I576" s="5" t="s">
        <v>132</v>
      </c>
      <c r="J576" s="5"/>
      <c r="K576" s="5" t="s">
        <v>132</v>
      </c>
      <c r="L576" s="23"/>
      <c r="BJ576">
        <f t="shared" si="16"/>
        <v>0</v>
      </c>
      <c r="BK576">
        <f t="shared" si="17"/>
        <v>0</v>
      </c>
    </row>
    <row r="577" spans="1:63" x14ac:dyDescent="0.25">
      <c r="A577" s="6" t="s">
        <v>1845</v>
      </c>
      <c r="B577" s="6" t="s">
        <v>1846</v>
      </c>
      <c r="C577" s="8" t="s">
        <v>1847</v>
      </c>
      <c r="D577" s="8" t="s">
        <v>40</v>
      </c>
      <c r="E577" s="8" t="s">
        <v>21</v>
      </c>
      <c r="F577" s="8"/>
      <c r="G577" s="8" t="s">
        <v>132</v>
      </c>
      <c r="H577" s="8"/>
      <c r="I577" s="5" t="s">
        <v>132</v>
      </c>
      <c r="J577" s="8"/>
      <c r="K577" s="5" t="s">
        <v>132</v>
      </c>
      <c r="L577" s="23"/>
      <c r="BJ577">
        <f t="shared" si="16"/>
        <v>0</v>
      </c>
      <c r="BK577">
        <f t="shared" si="17"/>
        <v>0</v>
      </c>
    </row>
  </sheetData>
  <mergeCells count="38">
    <mergeCell ref="S1:Y1"/>
    <mergeCell ref="Z1:AY1"/>
    <mergeCell ref="A1:A3"/>
    <mergeCell ref="B1:B3"/>
    <mergeCell ref="C1:C3"/>
    <mergeCell ref="D1:D3"/>
    <mergeCell ref="E1:E3"/>
    <mergeCell ref="H1:H3"/>
    <mergeCell ref="I1:I3"/>
    <mergeCell ref="J1:J3"/>
    <mergeCell ref="K1:K3"/>
    <mergeCell ref="S2:S3"/>
    <mergeCell ref="T2:T3"/>
    <mergeCell ref="U2:U3"/>
    <mergeCell ref="V2:V3"/>
    <mergeCell ref="AH2:AX2"/>
    <mergeCell ref="Z2:Z3"/>
    <mergeCell ref="AA2:AA3"/>
    <mergeCell ref="AB2:AB3"/>
    <mergeCell ref="AC2:AC3"/>
    <mergeCell ref="W2:W3"/>
    <mergeCell ref="Y2:Y3"/>
    <mergeCell ref="AY2:BH2"/>
    <mergeCell ref="X2:X3"/>
    <mergeCell ref="AD2:AD3"/>
    <mergeCell ref="BI2:BI3"/>
    <mergeCell ref="F1:F3"/>
    <mergeCell ref="G1:G3"/>
    <mergeCell ref="L1:L3"/>
    <mergeCell ref="M1:M3"/>
    <mergeCell ref="N1:N3"/>
    <mergeCell ref="O1:O3"/>
    <mergeCell ref="P1:P3"/>
    <mergeCell ref="Q1:Q3"/>
    <mergeCell ref="R1:R3"/>
    <mergeCell ref="AE2:AE3"/>
    <mergeCell ref="AF2:AF3"/>
    <mergeCell ref="AG2:AG3"/>
  </mergeCells>
  <conditionalFormatting sqref="T4:U661">
    <cfRule type="expression" dxfId="6" priority="7">
      <formula>$S4="No"</formula>
    </cfRule>
  </conditionalFormatting>
  <conditionalFormatting sqref="X4:X685">
    <cfRule type="expression" dxfId="5" priority="6">
      <formula>$W4="Yes"</formula>
    </cfRule>
  </conditionalFormatting>
  <conditionalFormatting sqref="AA4:AF661">
    <cfRule type="expression" dxfId="4" priority="5">
      <formula>$Z4="No"</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00000000-000E-0000-0100-000001000000}">
            <xm:f>OR($AF4='Data Validation Lists'!$A$15,$AF4='Data Validation Lists'!$A$16,$AF4='Data Validation Lists'!$A$17,$AF4='Data Validation Lists'!$A$18,$AF4='Data Validation Lists'!$A$19)</xm:f>
            <x14:dxf>
              <fill>
                <patternFill>
                  <bgColor theme="1" tint="0.499984740745262"/>
                </patternFill>
              </fill>
            </x14:dxf>
          </x14:cfRule>
          <xm:sqref>AG4:AG661</xm:sqref>
        </x14:conditionalFormatting>
        <x14:conditionalFormatting xmlns:xm="http://schemas.microsoft.com/office/excel/2006/main">
          <x14:cfRule type="expression" priority="3" id="{18947F02-930C-49C9-A6DC-8A6EB959CDC0}">
            <xm:f>OR($U4='Data Validation Lists'!$A$26,$U4='Data Validation Lists'!$A$27)</xm:f>
            <x14:dxf>
              <fill>
                <patternFill>
                  <bgColor theme="0" tint="-0.499984740745262"/>
                </patternFill>
              </fill>
            </x14:dxf>
          </x14:cfRule>
          <xm:sqref>V4:Y4</xm:sqref>
        </x14:conditionalFormatting>
        <x14:conditionalFormatting xmlns:xm="http://schemas.microsoft.com/office/excel/2006/main">
          <x14:cfRule type="expression" priority="2" id="{22185EC8-6F36-4E43-8ADF-3FD094C27447}">
            <xm:f>OR($U5='Data Validation Lists'!$A$26,$U5='Data Validation Lists'!$A$27)</xm:f>
            <x14:dxf>
              <fill>
                <patternFill>
                  <bgColor theme="0" tint="-0.499984740745262"/>
                </patternFill>
              </fill>
            </x14:dxf>
          </x14:cfRule>
          <xm:sqref>V5:X685</xm:sqref>
        </x14:conditionalFormatting>
        <x14:conditionalFormatting xmlns:xm="http://schemas.microsoft.com/office/excel/2006/main">
          <x14:cfRule type="expression" priority="1" id="{7C44D639-AC72-4800-966C-B3D47AD81567}">
            <xm:f>OR($U5='Data Validation Lists'!$A$26,$U5='Data Validation Lists'!$A$27)</xm:f>
            <x14:dxf>
              <fill>
                <patternFill>
                  <bgColor theme="0" tint="-0.499984740745262"/>
                </patternFill>
              </fill>
            </x14:dxf>
          </x14:cfRule>
          <xm:sqref>Y5:Y567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FC81CD76-0F75-4B28-9EA9-1F41F72D2881}">
          <x14:formula1>
            <xm:f>'Data Validation Lists'!$A$1:$A$2</xm:f>
          </x14:formula1>
          <xm:sqref>I4:I577 G4:G577 K4:K577</xm:sqref>
        </x14:dataValidation>
        <x14:dataValidation type="list" allowBlank="1" showInputMessage="1" showErrorMessage="1" xr:uid="{7C5045AA-B333-474A-9E1A-B1BDAEF6487D}">
          <x14:formula1>
            <xm:f>'Data Validation Lists'!$A$4:$A$5</xm:f>
          </x14:formula1>
          <xm:sqref>S4:S649 L4:L577 W4:W651 AH4:BH650 Z4:AE651</xm:sqref>
        </x14:dataValidation>
        <x14:dataValidation type="list" allowBlank="1" showInputMessage="1" showErrorMessage="1" xr:uid="{5FA318AF-8677-49B7-A7AD-5B2260A73717}">
          <x14:formula1>
            <xm:f>'Data Validation Lists'!$A$8:$A$13</xm:f>
          </x14:formula1>
          <xm:sqref>V4:V637</xm:sqref>
        </x14:dataValidation>
        <x14:dataValidation type="list" allowBlank="1" showInputMessage="1" showErrorMessage="1" xr:uid="{9F4E2D4D-9F9E-4E94-BC02-B77EB0B32A8C}">
          <x14:formula1>
            <xm:f>'Data Validation Lists'!$A$16:$A$20</xm:f>
          </x14:formula1>
          <xm:sqref>Y4:Y678</xm:sqref>
        </x14:dataValidation>
        <x14:dataValidation type="list" allowBlank="1" showInputMessage="1" showErrorMessage="1" xr:uid="{46F0CD81-E08B-4FFC-8EF0-6DAB9E5C5B30}">
          <x14:formula1>
            <xm:f>'Data Validation Lists'!$A$22:$A$24</xm:f>
          </x14:formula1>
          <xm:sqref>T4:T651</xm:sqref>
        </x14:dataValidation>
        <x14:dataValidation type="list" allowBlank="1" showInputMessage="1" showErrorMessage="1" xr:uid="{3035CC8B-6ECA-4363-A9E1-0EABC42F3219}">
          <x14:formula1>
            <xm:f>'Data Validation Lists'!$A$26:$A$28</xm:f>
          </x14:formula1>
          <xm:sqref>U4:U651</xm:sqref>
        </x14:dataValidation>
        <x14:dataValidation type="list" allowBlank="1" showInputMessage="1" showErrorMessage="1" xr:uid="{807F1942-61A2-444B-B25D-37E8E01BB5FE}">
          <x14:formula1>
            <xm:f>'Data Validation Lists'!$A$45:$A$50</xm:f>
          </x14:formula1>
          <xm:sqref>AF403:AF674</xm:sqref>
        </x14:dataValidation>
        <x14:dataValidation type="list" allowBlank="1" showInputMessage="1" showErrorMessage="1" xr:uid="{2C17E0B3-F966-4F48-BEE4-41B5BF782414}">
          <x14:formula1>
            <xm:f>'Data Validation Lists'!$A$15:$A$20</xm:f>
          </x14:formula1>
          <xm:sqref>AF4:AF402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D73C8-5B2A-4501-85D2-AB4954B6A79F}">
  <dimension ref="A1:B50"/>
  <sheetViews>
    <sheetView topLeftCell="A22" zoomScale="135" workbookViewId="0">
      <selection activeCell="A22" sqref="A22"/>
    </sheetView>
  </sheetViews>
  <sheetFormatPr defaultRowHeight="15" x14ac:dyDescent="0.25"/>
  <sheetData>
    <row r="1" spans="1:1" x14ac:dyDescent="0.25">
      <c r="A1" t="s">
        <v>132</v>
      </c>
    </row>
    <row r="2" spans="1:1" x14ac:dyDescent="0.25">
      <c r="A2" t="s">
        <v>1848</v>
      </c>
    </row>
    <row r="4" spans="1:1" x14ac:dyDescent="0.25">
      <c r="A4" t="s">
        <v>2</v>
      </c>
    </row>
    <row r="5" spans="1:1" x14ac:dyDescent="0.25">
      <c r="A5" t="s">
        <v>133</v>
      </c>
    </row>
    <row r="8" spans="1:1" x14ac:dyDescent="0.25">
      <c r="A8" t="s">
        <v>1849</v>
      </c>
    </row>
    <row r="9" spans="1:1" x14ac:dyDescent="0.25">
      <c r="A9" t="s">
        <v>1850</v>
      </c>
    </row>
    <row r="10" spans="1:1" x14ac:dyDescent="0.25">
      <c r="A10" t="s">
        <v>1851</v>
      </c>
    </row>
    <row r="11" spans="1:1" x14ac:dyDescent="0.25">
      <c r="A11" t="s">
        <v>1852</v>
      </c>
    </row>
    <row r="12" spans="1:1" x14ac:dyDescent="0.25">
      <c r="A12" t="s">
        <v>1853</v>
      </c>
    </row>
    <row r="13" spans="1:1" x14ac:dyDescent="0.25">
      <c r="A13" t="s">
        <v>1854</v>
      </c>
    </row>
    <row r="15" spans="1:1" x14ac:dyDescent="0.25">
      <c r="A15" t="s">
        <v>1855</v>
      </c>
    </row>
    <row r="16" spans="1:1" x14ac:dyDescent="0.25">
      <c r="A16" t="s">
        <v>649</v>
      </c>
    </row>
    <row r="17" spans="1:2" x14ac:dyDescent="0.25">
      <c r="A17" t="s">
        <v>636</v>
      </c>
    </row>
    <row r="18" spans="1:2" x14ac:dyDescent="0.25">
      <c r="A18" t="s">
        <v>1856</v>
      </c>
    </row>
    <row r="19" spans="1:2" x14ac:dyDescent="0.25">
      <c r="A19" t="s">
        <v>1857</v>
      </c>
    </row>
    <row r="20" spans="1:2" x14ac:dyDescent="0.25">
      <c r="A20" t="s">
        <v>134</v>
      </c>
    </row>
    <row r="22" spans="1:2" x14ac:dyDescent="0.25">
      <c r="A22" s="16" t="s">
        <v>1858</v>
      </c>
    </row>
    <row r="23" spans="1:2" x14ac:dyDescent="0.25">
      <c r="A23" s="16" t="s">
        <v>1859</v>
      </c>
    </row>
    <row r="24" spans="1:2" x14ac:dyDescent="0.25">
      <c r="A24" s="16" t="s">
        <v>1860</v>
      </c>
    </row>
    <row r="26" spans="1:2" x14ac:dyDescent="0.25">
      <c r="A26" s="16" t="s">
        <v>1861</v>
      </c>
    </row>
    <row r="27" spans="1:2" x14ac:dyDescent="0.25">
      <c r="A27" s="16" t="s">
        <v>1862</v>
      </c>
    </row>
    <row r="28" spans="1:2" x14ac:dyDescent="0.25">
      <c r="A28" s="16" t="s">
        <v>1863</v>
      </c>
    </row>
    <row r="30" spans="1:2" x14ac:dyDescent="0.25">
      <c r="A30" s="16"/>
      <c r="B30" t="s">
        <v>7</v>
      </c>
    </row>
    <row r="31" spans="1:2" x14ac:dyDescent="0.25">
      <c r="A31" s="16"/>
      <c r="B31" t="s">
        <v>9</v>
      </c>
    </row>
    <row r="32" spans="1:2" x14ac:dyDescent="0.25">
      <c r="B32" t="s">
        <v>11</v>
      </c>
    </row>
    <row r="33" spans="1:2" x14ac:dyDescent="0.25">
      <c r="B33" t="s">
        <v>13</v>
      </c>
    </row>
    <row r="34" spans="1:2" x14ac:dyDescent="0.25">
      <c r="B34" t="s">
        <v>15</v>
      </c>
    </row>
    <row r="35" spans="1:2" x14ac:dyDescent="0.25">
      <c r="B35" t="s">
        <v>17</v>
      </c>
    </row>
    <row r="36" spans="1:2" x14ac:dyDescent="0.25">
      <c r="B36" t="s">
        <v>19</v>
      </c>
    </row>
    <row r="37" spans="1:2" x14ac:dyDescent="0.25">
      <c r="B37" t="s">
        <v>21</v>
      </c>
    </row>
    <row r="38" spans="1:2" x14ac:dyDescent="0.25">
      <c r="B38" t="s">
        <v>23</v>
      </c>
    </row>
    <row r="39" spans="1:2" x14ac:dyDescent="0.25">
      <c r="B39" t="s">
        <v>25</v>
      </c>
    </row>
    <row r="40" spans="1:2" x14ac:dyDescent="0.25">
      <c r="B40" t="s">
        <v>27</v>
      </c>
    </row>
    <row r="41" spans="1:2" x14ac:dyDescent="0.25">
      <c r="B41" t="s">
        <v>29</v>
      </c>
    </row>
    <row r="42" spans="1:2" x14ac:dyDescent="0.25">
      <c r="B42" t="s">
        <v>31</v>
      </c>
    </row>
    <row r="45" spans="1:2" x14ac:dyDescent="0.25">
      <c r="A45" t="s">
        <v>1864</v>
      </c>
    </row>
    <row r="46" spans="1:2" x14ac:dyDescent="0.25">
      <c r="A46" t="s">
        <v>1865</v>
      </c>
    </row>
    <row r="47" spans="1:2" x14ac:dyDescent="0.25">
      <c r="A47" t="s">
        <v>1866</v>
      </c>
    </row>
    <row r="48" spans="1:2" x14ac:dyDescent="0.25">
      <c r="A48" t="s">
        <v>1867</v>
      </c>
    </row>
    <row r="49" spans="1:1" x14ac:dyDescent="0.25">
      <c r="A49" t="s">
        <v>1868</v>
      </c>
    </row>
    <row r="50" spans="1:1" x14ac:dyDescent="0.25">
      <c r="A50" t="s">
        <v>1869</v>
      </c>
    </row>
  </sheetData>
  <sortState xmlns:xlrd2="http://schemas.microsoft.com/office/spreadsheetml/2017/richdata2" ref="B30:B42">
    <sortCondition ref="B30:B4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36462482C36B4681951B29C936D143" ma:contentTypeVersion="29" ma:contentTypeDescription="Create a new document." ma:contentTypeScope="" ma:versionID="918a293b98545f0e13e73df0b3cb7b63">
  <xsd:schema xmlns:xsd="http://www.w3.org/2001/XMLSchema" xmlns:xs="http://www.w3.org/2001/XMLSchema" xmlns:p="http://schemas.microsoft.com/office/2006/metadata/properties" xmlns:ns2="04b72283-6580-4692-b055-c0949d2a343f" xmlns:ns3="92d3b7a5-8da5-4615-950f-0681d7046a28" xmlns:ns4="d853a810-d2a2-4c28-9ad9-9100c9a22e04" targetNamespace="http://schemas.microsoft.com/office/2006/metadata/properties" ma:root="true" ma:fieldsID="0a807cdff5ef3caad72ecd40eb251c36" ns2:_="" ns3:_="" ns4:_="">
    <xsd:import namespace="04b72283-6580-4692-b055-c0949d2a343f"/>
    <xsd:import namespace="92d3b7a5-8da5-4615-950f-0681d7046a28"/>
    <xsd:import namespace="d853a810-d2a2-4c28-9ad9-9100c9a22e04"/>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b72283-6580-4692-b055-c0949d2a343f"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d3b7a5-8da5-4615-950f-0681d7046a28"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9fa8aef-99b7-4a50-8e86-c4659143bb48}" ma:internalName="TaxCatchAll" ma:showField="CatchAllData" ma:web="92d3b7a5-8da5-4615-950f-0681d7046a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EBC1F66198776E43A1D56BC4060C9636" ma:contentTypeVersion="8" ma:contentTypeDescription="Create a new document." ma:contentTypeScope="" ma:versionID="b12512e9ab71db152efd4bcc3fd1230f">
  <xsd:schema xmlns:xsd="http://www.w3.org/2001/XMLSchema" xmlns:xs="http://www.w3.org/2001/XMLSchema" xmlns:p="http://schemas.microsoft.com/office/2006/metadata/properties" xmlns:ns2="1df9d044-5605-4daf-b7da-1d8587d83250" targetNamespace="http://schemas.microsoft.com/office/2006/metadata/properties" ma:root="true" ma:fieldsID="59543d4cfd86ff9fe61fd89f8d07ec20" ns2:_="">
    <xsd:import namespace="1df9d044-5605-4daf-b7da-1d8587d832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9d044-5605-4daf-b7da-1d8587d832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D6217-3EC5-43C1-8AC2-3E5418670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b72283-6580-4692-b055-c0949d2a343f"/>
    <ds:schemaRef ds:uri="92d3b7a5-8da5-4615-950f-0681d7046a28"/>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AC8C3A-5980-4E94-B577-4BA3D3AD690A}"/>
</file>

<file path=customXml/itemProps3.xml><?xml version="1.0" encoding="utf-8"?>
<ds:datastoreItem xmlns:ds="http://schemas.openxmlformats.org/officeDocument/2006/customXml" ds:itemID="{801E65E6-7583-4631-98F4-DD72847F41D2}">
  <ds:schemaRefs>
    <ds:schemaRef ds:uri="http://schemas.microsoft.com/office/2006/metadata/properties"/>
    <ds:schemaRef ds:uri="http://schemas.microsoft.com/office/infopath/2007/PartnerControls"/>
    <ds:schemaRef ds:uri="92d3b7a5-8da5-4615-950f-0681d7046a28"/>
    <ds:schemaRef ds:uri="d853a810-d2a2-4c28-9ad9-9100c9a22e04"/>
    <ds:schemaRef ds:uri="04b72283-6580-4692-b055-c0949d2a343f"/>
  </ds:schemaRefs>
</ds:datastoreItem>
</file>

<file path=customXml/itemProps4.xml><?xml version="1.0" encoding="utf-8"?>
<ds:datastoreItem xmlns:ds="http://schemas.openxmlformats.org/officeDocument/2006/customXml" ds:itemID="{2A8EB02E-C33F-4EC9-AD52-ED6BC13F57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Sample Size Calculation</vt:lpstr>
      <vt:lpstr>Medicaid In Network Survey Tool</vt:lpstr>
      <vt:lpstr>Data Validation Lists</vt:lpstr>
      <vt:lpstr>'Data Validation Lists'!_Hlk163032545</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2013-12-16T04:15:16Z</dcterms:created>
  <dcterms:modified xsi:type="dcterms:W3CDTF">2024-04-24T22:11:04Z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0x010100EBC1F66198776E43A1D56BC4060C9636</vt:lpwstr>
  </property>
  <property fmtid="{D5CDD505-2E9C-101B-9397-08002B2CF9AE}" pid="3" name="_dlc_DocIdItemGuid">
    <vt:lpwstr>d8654396-073f-4b56-a151-7dd6c2fa19d2</vt:lpwstr>
  </property>
  <property fmtid="{D5CDD505-2E9C-101B-9397-08002B2CF9AE}" pid="4" name="Order">
    <vt:r8>1573700</vt:r8>
  </property>
  <property fmtid="{D5CDD505-2E9C-101B-9397-08002B2CF9AE}" pid="5" name="_ExtendedDescription">
    <vt:lpwstr/>
  </property>
  <property fmtid="{D5CDD505-2E9C-101B-9397-08002B2CF9AE}" pid="6" name="MediaServiceImageTags">
    <vt:lpwstr/>
  </property>
</Properties>
</file>