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xhhs-my.sharepoint.com/personal/james_dutcher_hhs_texas_gov/Documents/Attachments/Desktop/"/>
    </mc:Choice>
  </mc:AlternateContent>
  <xr:revisionPtr revIDLastSave="0" documentId="8_{AA27874E-83FE-40D3-8AD1-175C779DC7D9}" xr6:coauthVersionLast="47" xr6:coauthVersionMax="47" xr10:uidLastSave="{00000000-0000-0000-0000-000000000000}"/>
  <bookViews>
    <workbookView xWindow="1560" yWindow="1560" windowWidth="21600" windowHeight="11295" tabRatio="714" firstSheet="1" activeTab="3" xr2:uid="{58F396B5-F830-4633-9EA4-B510883D4BC9}"/>
  </bookViews>
  <sheets>
    <sheet name="IGT Calculation_1stHalf" sheetId="6" state="hidden" r:id="rId1"/>
    <sheet name="ATLIS Percentages" sheetId="3" r:id="rId2"/>
    <sheet name="IGT Calculation_2ndHalf" sheetId="4" r:id="rId3"/>
    <sheet name="PivotTable" sheetId="5" r:id="rId4"/>
  </sheets>
  <definedNames>
    <definedName name="_xlnm._FilterDatabase" localSheetId="1" hidden="1">'ATLIS Percentages'!$A$2:$F$56</definedName>
    <definedName name="_xlnm._FilterDatabase" localSheetId="0" hidden="1">'IGT Calculation_1stHalf'!$B$3:$K$443</definedName>
    <definedName name="_xlnm._FilterDatabase" localSheetId="2" hidden="1">'IGT Calculation_2ndHalf'!$A$3:$N$443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9" i="6" l="1"/>
  <c r="A403" i="6"/>
  <c r="A402" i="6"/>
  <c r="A379" i="6"/>
  <c r="A378" i="6"/>
  <c r="A354" i="6"/>
  <c r="A258" i="6"/>
  <c r="A234" i="6"/>
  <c r="A210" i="6"/>
  <c r="A25" i="6" l="1"/>
  <c r="A49" i="6"/>
  <c r="A73" i="6"/>
  <c r="A427" i="6"/>
  <c r="A88" i="6"/>
  <c r="A112" i="6"/>
  <c r="A136" i="6"/>
  <c r="A160" i="6"/>
  <c r="A184" i="6"/>
  <c r="A208" i="6"/>
  <c r="A232" i="6"/>
  <c r="A256" i="6"/>
  <c r="A280" i="6"/>
  <c r="A304" i="6"/>
  <c r="A328" i="6"/>
  <c r="A352" i="6"/>
  <c r="A376" i="6"/>
  <c r="A400" i="6"/>
  <c r="A13" i="6"/>
  <c r="A37" i="6"/>
  <c r="A61" i="6"/>
  <c r="A85" i="6"/>
  <c r="A367" i="6"/>
  <c r="A391" i="6"/>
  <c r="A415" i="6"/>
  <c r="A100" i="6"/>
  <c r="A124" i="6"/>
  <c r="A148" i="6"/>
  <c r="A172" i="6"/>
  <c r="A196" i="6"/>
  <c r="A220" i="6"/>
  <c r="A244" i="6"/>
  <c r="A268" i="6"/>
  <c r="A292" i="6"/>
  <c r="A316" i="6"/>
  <c r="A340" i="6"/>
  <c r="A364" i="6"/>
  <c r="A388" i="6"/>
  <c r="A318" i="6"/>
  <c r="A342" i="6"/>
  <c r="A10" i="6"/>
  <c r="A22" i="6"/>
  <c r="A34" i="6"/>
  <c r="A46" i="6"/>
  <c r="A58" i="6"/>
  <c r="A70" i="6"/>
  <c r="A82" i="6"/>
  <c r="A94" i="6"/>
  <c r="A106" i="6"/>
  <c r="A118" i="6"/>
  <c r="A142" i="6"/>
  <c r="A154" i="6"/>
  <c r="A166" i="6"/>
  <c r="A178" i="6"/>
  <c r="A202" i="6"/>
  <c r="A226" i="6"/>
  <c r="A238" i="6"/>
  <c r="A250" i="6"/>
  <c r="A262" i="6"/>
  <c r="A274" i="6"/>
  <c r="A286" i="6"/>
  <c r="A298" i="6"/>
  <c r="A310" i="6"/>
  <c r="A322" i="6"/>
  <c r="A334" i="6"/>
  <c r="A346" i="6"/>
  <c r="A358" i="6"/>
  <c r="A370" i="6"/>
  <c r="A382" i="6"/>
  <c r="A394" i="6"/>
  <c r="A406" i="6"/>
  <c r="A418" i="6"/>
  <c r="A430" i="6"/>
  <c r="A8" i="6"/>
  <c r="A20" i="6"/>
  <c r="A32" i="6"/>
  <c r="A44" i="6"/>
  <c r="A56" i="6"/>
  <c r="A68" i="6"/>
  <c r="A80" i="6"/>
  <c r="A92" i="6"/>
  <c r="A104" i="6"/>
  <c r="A116" i="6"/>
  <c r="J128" i="6"/>
  <c r="K128" i="6" s="1"/>
  <c r="A140" i="6"/>
  <c r="A152" i="6"/>
  <c r="A164" i="6"/>
  <c r="A176" i="6"/>
  <c r="A188" i="6"/>
  <c r="A200" i="6"/>
  <c r="A212" i="6"/>
  <c r="A224" i="6"/>
  <c r="A236" i="6"/>
  <c r="A248" i="6"/>
  <c r="A260" i="6"/>
  <c r="A272" i="6"/>
  <c r="A284" i="6"/>
  <c r="A308" i="6"/>
  <c r="A320" i="6"/>
  <c r="A332" i="6"/>
  <c r="A344" i="6"/>
  <c r="A356" i="6"/>
  <c r="A368" i="6"/>
  <c r="A380" i="6"/>
  <c r="A392" i="6"/>
  <c r="A404" i="6"/>
  <c r="A97" i="6"/>
  <c r="A109" i="6"/>
  <c r="A121" i="6"/>
  <c r="A133" i="6"/>
  <c r="A145" i="6"/>
  <c r="A157" i="6"/>
  <c r="A169" i="6"/>
  <c r="A181" i="6"/>
  <c r="A193" i="6"/>
  <c r="A205" i="6"/>
  <c r="A217" i="6"/>
  <c r="A229" i="6"/>
  <c r="A438" i="6"/>
  <c r="A14" i="6"/>
  <c r="A26" i="6"/>
  <c r="A38" i="6"/>
  <c r="A50" i="6"/>
  <c r="A62" i="6"/>
  <c r="A74" i="6"/>
  <c r="A86" i="6"/>
  <c r="A98" i="6"/>
  <c r="A110" i="6"/>
  <c r="A122" i="6"/>
  <c r="A134" i="6"/>
  <c r="A146" i="6"/>
  <c r="A158" i="6"/>
  <c r="A170" i="6"/>
  <c r="A182" i="6"/>
  <c r="A194" i="6"/>
  <c r="A206" i="6"/>
  <c r="A218" i="6"/>
  <c r="A230" i="6"/>
  <c r="A242" i="6"/>
  <c r="A254" i="6"/>
  <c r="A266" i="6"/>
  <c r="A278" i="6"/>
  <c r="A290" i="6"/>
  <c r="A214" i="6"/>
  <c r="A411" i="6"/>
  <c r="A9" i="6"/>
  <c r="A21" i="6"/>
  <c r="A33" i="6"/>
  <c r="A45" i="6"/>
  <c r="A57" i="6"/>
  <c r="A69" i="6"/>
  <c r="A81" i="6"/>
  <c r="A93" i="6"/>
  <c r="A105" i="6"/>
  <c r="A117" i="6"/>
  <c r="A129" i="6"/>
  <c r="A141" i="6"/>
  <c r="A153" i="6"/>
  <c r="A165" i="6"/>
  <c r="A177" i="6"/>
  <c r="A189" i="6"/>
  <c r="A201" i="6"/>
  <c r="A213" i="6"/>
  <c r="A225" i="6"/>
  <c r="A237" i="6"/>
  <c r="A249" i="6"/>
  <c r="A261" i="6"/>
  <c r="A273" i="6"/>
  <c r="A285" i="6"/>
  <c r="A297" i="6"/>
  <c r="A309" i="6"/>
  <c r="A321" i="6"/>
  <c r="A333" i="6"/>
  <c r="A345" i="6"/>
  <c r="A357" i="6"/>
  <c r="A369" i="6"/>
  <c r="A381" i="6"/>
  <c r="A393" i="6"/>
  <c r="A314" i="6"/>
  <c r="A436" i="6"/>
  <c r="A405" i="6"/>
  <c r="A417" i="6"/>
  <c r="A429" i="6"/>
  <c r="A5" i="6"/>
  <c r="A17" i="6"/>
  <c r="A29" i="6"/>
  <c r="A41" i="6"/>
  <c r="A53" i="6"/>
  <c r="A65" i="6"/>
  <c r="A77" i="6"/>
  <c r="A89" i="6"/>
  <c r="A101" i="6"/>
  <c r="A113" i="6"/>
  <c r="A125" i="6"/>
  <c r="A137" i="6"/>
  <c r="A149" i="6"/>
  <c r="A161" i="6"/>
  <c r="A173" i="6"/>
  <c r="A185" i="6"/>
  <c r="A197" i="6"/>
  <c r="J209" i="6"/>
  <c r="K209" i="6" s="1"/>
  <c r="A221" i="6"/>
  <c r="A233" i="6"/>
  <c r="A245" i="6"/>
  <c r="A257" i="6"/>
  <c r="A269" i="6"/>
  <c r="A281" i="6"/>
  <c r="A293" i="6"/>
  <c r="A305" i="6"/>
  <c r="J317" i="6"/>
  <c r="K317" i="6" s="1"/>
  <c r="J329" i="6"/>
  <c r="K329" i="6" s="1"/>
  <c r="A341" i="6"/>
  <c r="A353" i="6"/>
  <c r="A365" i="6"/>
  <c r="A377" i="6"/>
  <c r="J389" i="6"/>
  <c r="K389" i="6" s="1"/>
  <c r="A401" i="6"/>
  <c r="A413" i="6"/>
  <c r="A425" i="6"/>
  <c r="A437" i="6"/>
  <c r="A15" i="6"/>
  <c r="A27" i="6"/>
  <c r="A39" i="6"/>
  <c r="A51" i="6"/>
  <c r="A63" i="6"/>
  <c r="A75" i="6"/>
  <c r="A87" i="6"/>
  <c r="A99" i="6"/>
  <c r="A111" i="6"/>
  <c r="A123" i="6"/>
  <c r="A135" i="6"/>
  <c r="A147" i="6"/>
  <c r="A159" i="6"/>
  <c r="A171" i="6"/>
  <c r="A183" i="6"/>
  <c r="A195" i="6"/>
  <c r="A207" i="6"/>
  <c r="A219" i="6"/>
  <c r="A231" i="6"/>
  <c r="A243" i="6"/>
  <c r="A255" i="6"/>
  <c r="A267" i="6"/>
  <c r="A279" i="6"/>
  <c r="A291" i="6"/>
  <c r="A303" i="6"/>
  <c r="A315" i="6"/>
  <c r="A327" i="6"/>
  <c r="J339" i="6"/>
  <c r="K339" i="6" s="1"/>
  <c r="A351" i="6"/>
  <c r="A363" i="6"/>
  <c r="A375" i="6"/>
  <c r="A387" i="6"/>
  <c r="A399" i="6"/>
  <c r="A423" i="6"/>
  <c r="A435" i="6"/>
  <c r="A428" i="6"/>
  <c r="A440" i="6"/>
  <c r="A11" i="6"/>
  <c r="A23" i="6"/>
  <c r="A35" i="6"/>
  <c r="A47" i="6"/>
  <c r="A59" i="6"/>
  <c r="A71" i="6"/>
  <c r="A83" i="6"/>
  <c r="A90" i="6"/>
  <c r="A95" i="6"/>
  <c r="A107" i="6"/>
  <c r="A119" i="6"/>
  <c r="A131" i="6"/>
  <c r="A143" i="6"/>
  <c r="A155" i="6"/>
  <c r="A167" i="6"/>
  <c r="A174" i="6"/>
  <c r="A179" i="6"/>
  <c r="A191" i="6"/>
  <c r="A203" i="6"/>
  <c r="A215" i="6"/>
  <c r="A443" i="6"/>
  <c r="A442" i="6"/>
  <c r="J220" i="6"/>
  <c r="K220" i="6" s="1"/>
  <c r="J280" i="6"/>
  <c r="K280" i="6" s="1"/>
  <c r="A326" i="6"/>
  <c r="A338" i="6"/>
  <c r="A350" i="6"/>
  <c r="A362" i="6"/>
  <c r="A374" i="6"/>
  <c r="A386" i="6"/>
  <c r="A398" i="6"/>
  <c r="A410" i="6"/>
  <c r="A422" i="6"/>
  <c r="A434" i="6"/>
  <c r="A441" i="6"/>
  <c r="J292" i="6"/>
  <c r="K292" i="6" s="1"/>
  <c r="J304" i="6"/>
  <c r="K304" i="6" s="1"/>
  <c r="J328" i="6"/>
  <c r="K328" i="6" s="1"/>
  <c r="A7" i="6"/>
  <c r="A12" i="6"/>
  <c r="A19" i="6"/>
  <c r="A24" i="6"/>
  <c r="A31" i="6"/>
  <c r="A36" i="6"/>
  <c r="A43" i="6"/>
  <c r="A48" i="6"/>
  <c r="A55" i="6"/>
  <c r="A60" i="6"/>
  <c r="A67" i="6"/>
  <c r="A72" i="6"/>
  <c r="A79" i="6"/>
  <c r="A84" i="6"/>
  <c r="A91" i="6"/>
  <c r="A96" i="6"/>
  <c r="A103" i="6"/>
  <c r="A108" i="6"/>
  <c r="A115" i="6"/>
  <c r="A120" i="6"/>
  <c r="A127" i="6"/>
  <c r="A139" i="6"/>
  <c r="A144" i="6"/>
  <c r="A151" i="6"/>
  <c r="A156" i="6"/>
  <c r="A163" i="6"/>
  <c r="A175" i="6"/>
  <c r="A180" i="6"/>
  <c r="A187" i="6"/>
  <c r="A192" i="6"/>
  <c r="A199" i="6"/>
  <c r="A204" i="6"/>
  <c r="A211" i="6"/>
  <c r="A216" i="6"/>
  <c r="A223" i="6"/>
  <c r="A228" i="6"/>
  <c r="A235" i="6"/>
  <c r="A240" i="6"/>
  <c r="A247" i="6"/>
  <c r="A252" i="6"/>
  <c r="A259" i="6"/>
  <c r="A264" i="6"/>
  <c r="A271" i="6"/>
  <c r="A283" i="6"/>
  <c r="A288" i="6"/>
  <c r="A295" i="6"/>
  <c r="A300" i="6"/>
  <c r="A307" i="6"/>
  <c r="A312" i="6"/>
  <c r="A319" i="6"/>
  <c r="A324" i="6"/>
  <c r="A331" i="6"/>
  <c r="A336" i="6"/>
  <c r="A343" i="6"/>
  <c r="A348" i="6"/>
  <c r="A355" i="6"/>
  <c r="A360" i="6"/>
  <c r="A372" i="6"/>
  <c r="A384" i="6"/>
  <c r="A396" i="6"/>
  <c r="A408" i="6"/>
  <c r="A420" i="6"/>
  <c r="A432" i="6"/>
  <c r="A6" i="6"/>
  <c r="A18" i="6"/>
  <c r="A30" i="6"/>
  <c r="A42" i="6"/>
  <c r="A54" i="6"/>
  <c r="A66" i="6"/>
  <c r="A78" i="6"/>
  <c r="A102" i="6"/>
  <c r="A114" i="6"/>
  <c r="A126" i="6"/>
  <c r="A138" i="6"/>
  <c r="A150" i="6"/>
  <c r="A162" i="6"/>
  <c r="A186" i="6"/>
  <c r="A198" i="6"/>
  <c r="A222" i="6"/>
  <c r="A246" i="6"/>
  <c r="A270" i="6"/>
  <c r="A282" i="6"/>
  <c r="A294" i="6"/>
  <c r="A306" i="6"/>
  <c r="A330" i="6"/>
  <c r="A366" i="6"/>
  <c r="A390" i="6"/>
  <c r="A414" i="6"/>
  <c r="A426" i="6"/>
  <c r="A227" i="6"/>
  <c r="A239" i="6"/>
  <c r="A251" i="6"/>
  <c r="A263" i="6"/>
  <c r="A275" i="6"/>
  <c r="A287" i="6"/>
  <c r="A299" i="6"/>
  <c r="A311" i="6"/>
  <c r="A323" i="6"/>
  <c r="A335" i="6"/>
  <c r="A347" i="6"/>
  <c r="A359" i="6"/>
  <c r="A371" i="6"/>
  <c r="A383" i="6"/>
  <c r="A395" i="6"/>
  <c r="A407" i="6"/>
  <c r="A419" i="6"/>
  <c r="A431" i="6"/>
  <c r="A412" i="6"/>
  <c r="A424" i="6"/>
  <c r="A209" i="6"/>
  <c r="A317" i="6"/>
  <c r="J130" i="6"/>
  <c r="K130" i="6" s="1"/>
  <c r="A130" i="6"/>
  <c r="J190" i="6"/>
  <c r="K190" i="6" s="1"/>
  <c r="A190" i="6"/>
  <c r="A241" i="6"/>
  <c r="A253" i="6"/>
  <c r="A265" i="6"/>
  <c r="A277" i="6"/>
  <c r="A289" i="6"/>
  <c r="A301" i="6"/>
  <c r="A313" i="6"/>
  <c r="A325" i="6"/>
  <c r="A337" i="6"/>
  <c r="A349" i="6"/>
  <c r="A361" i="6"/>
  <c r="A373" i="6"/>
  <c r="A385" i="6"/>
  <c r="A397" i="6"/>
  <c r="A409" i="6"/>
  <c r="A421" i="6"/>
  <c r="A433" i="6"/>
  <c r="J276" i="6"/>
  <c r="K276" i="6" s="1"/>
  <c r="A276" i="6"/>
  <c r="A339" i="6"/>
  <c r="A4" i="6"/>
  <c r="A16" i="6"/>
  <c r="A28" i="6"/>
  <c r="A40" i="6"/>
  <c r="A52" i="6"/>
  <c r="A64" i="6"/>
  <c r="A76" i="6"/>
  <c r="A416" i="6"/>
  <c r="A128" i="6"/>
  <c r="J132" i="6"/>
  <c r="K132" i="6" s="1"/>
  <c r="A132" i="6"/>
  <c r="A389" i="6"/>
  <c r="J168" i="6"/>
  <c r="K168" i="6" s="1"/>
  <c r="A168" i="6"/>
  <c r="A329" i="6"/>
  <c r="A296" i="6"/>
  <c r="A302" i="6"/>
  <c r="J441" i="6"/>
  <c r="K441" i="6" s="1"/>
  <c r="J139" i="6"/>
  <c r="K139" i="6" s="1"/>
  <c r="J199" i="6"/>
  <c r="K199" i="6" s="1"/>
  <c r="J415" i="6"/>
  <c r="K415" i="6" s="1"/>
  <c r="J384" i="6"/>
  <c r="K384" i="6" s="1"/>
  <c r="J15" i="6"/>
  <c r="K15" i="6" s="1"/>
  <c r="J195" i="6"/>
  <c r="K195" i="6" s="1"/>
  <c r="J62" i="6"/>
  <c r="K62" i="6" s="1"/>
  <c r="J440" i="6"/>
  <c r="K440" i="6" s="1"/>
  <c r="J50" i="6"/>
  <c r="K50" i="6" s="1"/>
  <c r="J109" i="6"/>
  <c r="K109" i="6" s="1"/>
  <c r="J313" i="6"/>
  <c r="K313" i="6" s="1"/>
  <c r="J119" i="6"/>
  <c r="K119" i="6" s="1"/>
  <c r="J215" i="6"/>
  <c r="K215" i="6" s="1"/>
  <c r="J287" i="6"/>
  <c r="K287" i="6" s="1"/>
  <c r="J374" i="6"/>
  <c r="K374" i="6" s="1"/>
  <c r="J405" i="6"/>
  <c r="K405" i="6" s="1"/>
  <c r="J108" i="6"/>
  <c r="K108" i="6" s="1"/>
  <c r="J271" i="6"/>
  <c r="K271" i="6" s="1"/>
  <c r="J410" i="6"/>
  <c r="K410" i="6" s="1"/>
  <c r="J89" i="6"/>
  <c r="K89" i="6" s="1"/>
  <c r="J403" i="6"/>
  <c r="K403" i="6" s="1"/>
  <c r="J257" i="6"/>
  <c r="K257" i="6" s="1"/>
  <c r="J396" i="6"/>
  <c r="K396" i="6" s="1"/>
  <c r="J238" i="6"/>
  <c r="K238" i="6" s="1"/>
  <c r="J437" i="6"/>
  <c r="K437" i="6" s="1"/>
  <c r="J145" i="6"/>
  <c r="K145" i="6" s="1"/>
  <c r="J265" i="6"/>
  <c r="K265" i="6" s="1"/>
  <c r="J337" i="6"/>
  <c r="K337" i="6" s="1"/>
  <c r="J186" i="6"/>
  <c r="K186" i="6" s="1"/>
  <c r="J210" i="6"/>
  <c r="K210" i="6" s="1"/>
  <c r="J282" i="6"/>
  <c r="K282" i="6" s="1"/>
  <c r="J385" i="6"/>
  <c r="K385" i="6" s="1"/>
  <c r="J390" i="6"/>
  <c r="K390" i="6" s="1"/>
  <c r="J115" i="6"/>
  <c r="K115" i="6" s="1"/>
  <c r="J266" i="6"/>
  <c r="K266" i="6" s="1"/>
  <c r="J278" i="6"/>
  <c r="K278" i="6" s="1"/>
  <c r="J386" i="6"/>
  <c r="K386" i="6" s="1"/>
  <c r="J228" i="6"/>
  <c r="K228" i="6" s="1"/>
  <c r="J324" i="6"/>
  <c r="K324" i="6" s="1"/>
  <c r="J51" i="6"/>
  <c r="K51" i="6" s="1"/>
  <c r="J75" i="6"/>
  <c r="K75" i="6" s="1"/>
  <c r="J226" i="6"/>
  <c r="K226" i="6" s="1"/>
  <c r="J250" i="6"/>
  <c r="K250" i="6" s="1"/>
  <c r="J382" i="6"/>
  <c r="K382" i="6" s="1"/>
  <c r="J291" i="6"/>
  <c r="K291" i="6" s="1"/>
  <c r="J25" i="6"/>
  <c r="K25" i="6" s="1"/>
  <c r="J85" i="6"/>
  <c r="K85" i="6" s="1"/>
  <c r="J260" i="6"/>
  <c r="K260" i="6" s="1"/>
  <c r="J356" i="6"/>
  <c r="K356" i="6" s="1"/>
  <c r="J138" i="6"/>
  <c r="K138" i="6" s="1"/>
  <c r="J193" i="6"/>
  <c r="K193" i="6" s="1"/>
  <c r="J21" i="6"/>
  <c r="K21" i="6" s="1"/>
  <c r="J299" i="6"/>
  <c r="K299" i="6" s="1"/>
  <c r="J311" i="6"/>
  <c r="K311" i="6" s="1"/>
  <c r="J395" i="6"/>
  <c r="K395" i="6" s="1"/>
  <c r="J243" i="6"/>
  <c r="K243" i="6" s="1"/>
  <c r="J255" i="6"/>
  <c r="K255" i="6" s="1"/>
  <c r="J13" i="6"/>
  <c r="K13" i="6" s="1"/>
  <c r="J189" i="6"/>
  <c r="K189" i="6" s="1"/>
  <c r="J225" i="6"/>
  <c r="K225" i="6" s="1"/>
  <c r="J357" i="6"/>
  <c r="K357" i="6" s="1"/>
  <c r="J369" i="6"/>
  <c r="K369" i="6" s="1"/>
  <c r="J163" i="6"/>
  <c r="K163" i="6" s="1"/>
  <c r="J113" i="6"/>
  <c r="K113" i="6" s="1"/>
  <c r="J106" i="6"/>
  <c r="K106" i="6" s="1"/>
  <c r="J23" i="6"/>
  <c r="K23" i="6" s="1"/>
  <c r="J354" i="6"/>
  <c r="K354" i="6" s="1"/>
  <c r="J262" i="6"/>
  <c r="K262" i="6" s="1"/>
  <c r="J61" i="6"/>
  <c r="K61" i="6" s="1"/>
  <c r="J236" i="6"/>
  <c r="K236" i="6" s="1"/>
  <c r="J321" i="6"/>
  <c r="K321" i="6" s="1"/>
  <c r="J361" i="6"/>
  <c r="K361" i="6" s="1"/>
  <c r="J434" i="6"/>
  <c r="K434" i="6" s="1"/>
  <c r="J92" i="6"/>
  <c r="K92" i="6" s="1"/>
  <c r="J213" i="6"/>
  <c r="K213" i="6" s="1"/>
  <c r="J281" i="6"/>
  <c r="K281" i="6" s="1"/>
  <c r="J288" i="6"/>
  <c r="K288" i="6" s="1"/>
  <c r="J307" i="6"/>
  <c r="K307" i="6" s="1"/>
  <c r="J420" i="6"/>
  <c r="K420" i="6" s="1"/>
  <c r="J439" i="6"/>
  <c r="K439" i="6" s="1"/>
  <c r="J161" i="6"/>
  <c r="K161" i="6" s="1"/>
  <c r="J175" i="6"/>
  <c r="K175" i="6" s="1"/>
  <c r="J218" i="6"/>
  <c r="K218" i="6" s="1"/>
  <c r="J239" i="6"/>
  <c r="K239" i="6" s="1"/>
  <c r="J300" i="6"/>
  <c r="K300" i="6" s="1"/>
  <c r="J26" i="6"/>
  <c r="K26" i="6" s="1"/>
  <c r="J83" i="6"/>
  <c r="K83" i="6" s="1"/>
  <c r="J211" i="6"/>
  <c r="K211" i="6" s="1"/>
  <c r="J418" i="6"/>
  <c r="K418" i="6" s="1"/>
  <c r="J430" i="6"/>
  <c r="K430" i="6" s="1"/>
  <c r="J12" i="6"/>
  <c r="K12" i="6" s="1"/>
  <c r="J404" i="6"/>
  <c r="K404" i="6" s="1"/>
  <c r="J416" i="6"/>
  <c r="K416" i="6" s="1"/>
  <c r="J74" i="6"/>
  <c r="K74" i="6" s="1"/>
  <c r="J348" i="6"/>
  <c r="K348" i="6" s="1"/>
  <c r="J409" i="6"/>
  <c r="K409" i="6" s="1"/>
  <c r="J10" i="6"/>
  <c r="K10" i="6" s="1"/>
  <c r="J60" i="6"/>
  <c r="K60" i="6" s="1"/>
  <c r="J235" i="6"/>
  <c r="K235" i="6" s="1"/>
  <c r="J353" i="6"/>
  <c r="K353" i="6" s="1"/>
  <c r="J360" i="6"/>
  <c r="K360" i="6" s="1"/>
  <c r="J372" i="6"/>
  <c r="K372" i="6" s="1"/>
  <c r="J421" i="6"/>
  <c r="K421" i="6" s="1"/>
  <c r="J98" i="6"/>
  <c r="K98" i="6" s="1"/>
  <c r="J136" i="6"/>
  <c r="K136" i="6" s="1"/>
  <c r="J162" i="6"/>
  <c r="K162" i="6" s="1"/>
  <c r="J207" i="6"/>
  <c r="K207" i="6" s="1"/>
  <c r="J219" i="6"/>
  <c r="K219" i="6" s="1"/>
  <c r="J252" i="6"/>
  <c r="K252" i="6" s="1"/>
  <c r="J268" i="6"/>
  <c r="K268" i="6" s="1"/>
  <c r="J346" i="6"/>
  <c r="K346" i="6" s="1"/>
  <c r="J393" i="6"/>
  <c r="K393" i="6" s="1"/>
  <c r="J414" i="6"/>
  <c r="K414" i="6" s="1"/>
  <c r="J426" i="6"/>
  <c r="K426" i="6" s="1"/>
  <c r="J172" i="6"/>
  <c r="K172" i="6" s="1"/>
  <c r="J191" i="6"/>
  <c r="K191" i="6" s="1"/>
  <c r="J309" i="6"/>
  <c r="K309" i="6" s="1"/>
  <c r="J422" i="6"/>
  <c r="K422" i="6" s="1"/>
  <c r="J35" i="6"/>
  <c r="K35" i="6" s="1"/>
  <c r="J99" i="6"/>
  <c r="K99" i="6" s="1"/>
  <c r="J144" i="6"/>
  <c r="K144" i="6" s="1"/>
  <c r="J177" i="6"/>
  <c r="K177" i="6" s="1"/>
  <c r="J9" i="6"/>
  <c r="K9" i="6" s="1"/>
  <c r="J246" i="6"/>
  <c r="K246" i="6" s="1"/>
  <c r="J352" i="6"/>
  <c r="K352" i="6" s="1"/>
  <c r="J97" i="6"/>
  <c r="K97" i="6" s="1"/>
  <c r="J251" i="6"/>
  <c r="K251" i="6" s="1"/>
  <c r="J338" i="6"/>
  <c r="K338" i="6" s="1"/>
  <c r="J406" i="6"/>
  <c r="K406" i="6" s="1"/>
  <c r="J38" i="6"/>
  <c r="K38" i="6" s="1"/>
  <c r="J57" i="6"/>
  <c r="K57" i="6" s="1"/>
  <c r="J64" i="6"/>
  <c r="K64" i="6" s="1"/>
  <c r="J187" i="6"/>
  <c r="K187" i="6" s="1"/>
  <c r="J244" i="6"/>
  <c r="K244" i="6" s="1"/>
  <c r="J147" i="6"/>
  <c r="K147" i="6" s="1"/>
  <c r="J223" i="6"/>
  <c r="K223" i="6" s="1"/>
  <c r="J343" i="6"/>
  <c r="K343" i="6" s="1"/>
  <c r="J411" i="6"/>
  <c r="K411" i="6" s="1"/>
  <c r="J423" i="6"/>
  <c r="K423" i="6" s="1"/>
  <c r="J48" i="6"/>
  <c r="K48" i="6" s="1"/>
  <c r="J152" i="6"/>
  <c r="K152" i="6" s="1"/>
  <c r="J166" i="6"/>
  <c r="K166" i="6" s="1"/>
  <c r="J296" i="6"/>
  <c r="K296" i="6" s="1"/>
  <c r="J303" i="6"/>
  <c r="K303" i="6" s="1"/>
  <c r="J315" i="6"/>
  <c r="K315" i="6" s="1"/>
  <c r="J367" i="6"/>
  <c r="K367" i="6" s="1"/>
  <c r="J41" i="6"/>
  <c r="K41" i="6" s="1"/>
  <c r="J164" i="6"/>
  <c r="K164" i="6" s="1"/>
  <c r="J214" i="6"/>
  <c r="K214" i="6" s="1"/>
  <c r="J221" i="6"/>
  <c r="K221" i="6" s="1"/>
  <c r="J261" i="6"/>
  <c r="K261" i="6" s="1"/>
  <c r="J320" i="6"/>
  <c r="K320" i="6" s="1"/>
  <c r="J327" i="6"/>
  <c r="K327" i="6" s="1"/>
  <c r="J46" i="6"/>
  <c r="K46" i="6" s="1"/>
  <c r="J27" i="6"/>
  <c r="K27" i="6" s="1"/>
  <c r="J39" i="6"/>
  <c r="K39" i="6" s="1"/>
  <c r="J155" i="6"/>
  <c r="K155" i="6" s="1"/>
  <c r="J165" i="6"/>
  <c r="K165" i="6" s="1"/>
  <c r="J188" i="6"/>
  <c r="K188" i="6" s="1"/>
  <c r="J233" i="6"/>
  <c r="K233" i="6" s="1"/>
  <c r="J245" i="6"/>
  <c r="K245" i="6" s="1"/>
  <c r="J325" i="6"/>
  <c r="K325" i="6" s="1"/>
  <c r="J358" i="6"/>
  <c r="K358" i="6" s="1"/>
  <c r="J398" i="6"/>
  <c r="K398" i="6" s="1"/>
  <c r="J424" i="6"/>
  <c r="K424" i="6" s="1"/>
  <c r="J438" i="6"/>
  <c r="K438" i="6" s="1"/>
  <c r="J80" i="6"/>
  <c r="K80" i="6" s="1"/>
  <c r="J87" i="6"/>
  <c r="K87" i="6" s="1"/>
  <c r="J118" i="6"/>
  <c r="K118" i="6" s="1"/>
  <c r="J151" i="6"/>
  <c r="K151" i="6" s="1"/>
  <c r="J340" i="6"/>
  <c r="K340" i="6" s="1"/>
  <c r="J394" i="6"/>
  <c r="K394" i="6" s="1"/>
  <c r="J401" i="6"/>
  <c r="K401" i="6" s="1"/>
  <c r="J427" i="6"/>
  <c r="K427" i="6" s="1"/>
  <c r="J387" i="6"/>
  <c r="K387" i="6" s="1"/>
  <c r="J7" i="6"/>
  <c r="K7" i="6" s="1"/>
  <c r="J331" i="6"/>
  <c r="K331" i="6" s="1"/>
  <c r="J107" i="6"/>
  <c r="K107" i="6" s="1"/>
  <c r="J126" i="6"/>
  <c r="K126" i="6" s="1"/>
  <c r="J37" i="6"/>
  <c r="K37" i="6" s="1"/>
  <c r="J153" i="6"/>
  <c r="K153" i="6" s="1"/>
  <c r="J198" i="6"/>
  <c r="K198" i="6" s="1"/>
  <c r="J127" i="6"/>
  <c r="K127" i="6" s="1"/>
  <c r="J150" i="6"/>
  <c r="K150" i="6" s="1"/>
  <c r="J345" i="6"/>
  <c r="K345" i="6" s="1"/>
  <c r="J349" i="6"/>
  <c r="K349" i="6" s="1"/>
  <c r="J58" i="6"/>
  <c r="K58" i="6" s="1"/>
  <c r="J316" i="6"/>
  <c r="K316" i="6" s="1"/>
  <c r="J336" i="6"/>
  <c r="K336" i="6" s="1"/>
  <c r="J381" i="6"/>
  <c r="K381" i="6" s="1"/>
  <c r="J392" i="6"/>
  <c r="K392" i="6" s="1"/>
  <c r="J95" i="6"/>
  <c r="K95" i="6" s="1"/>
  <c r="J104" i="6"/>
  <c r="K104" i="6" s="1"/>
  <c r="J40" i="6"/>
  <c r="K40" i="6" s="1"/>
  <c r="J148" i="6"/>
  <c r="K148" i="6" s="1"/>
  <c r="J173" i="6"/>
  <c r="K173" i="6" s="1"/>
  <c r="J368" i="6"/>
  <c r="K368" i="6" s="1"/>
  <c r="J184" i="6"/>
  <c r="K184" i="6" s="1"/>
  <c r="J125" i="6"/>
  <c r="K125" i="6" s="1"/>
  <c r="J203" i="6"/>
  <c r="K203" i="6" s="1"/>
  <c r="J263" i="6"/>
  <c r="K263" i="6" s="1"/>
  <c r="J332" i="6"/>
  <c r="K332" i="6" s="1"/>
  <c r="J375" i="6"/>
  <c r="K375" i="6" s="1"/>
  <c r="J428" i="6"/>
  <c r="K428" i="6" s="1"/>
  <c r="J17" i="6"/>
  <c r="K17" i="6" s="1"/>
  <c r="J24" i="6"/>
  <c r="K24" i="6" s="1"/>
  <c r="J44" i="6"/>
  <c r="K44" i="6" s="1"/>
  <c r="J53" i="6"/>
  <c r="K53" i="6" s="1"/>
  <c r="J76" i="6"/>
  <c r="K76" i="6" s="1"/>
  <c r="J141" i="6"/>
  <c r="K141" i="6" s="1"/>
  <c r="J47" i="6"/>
  <c r="K47" i="6" s="1"/>
  <c r="J56" i="6"/>
  <c r="K56" i="6" s="1"/>
  <c r="J65" i="6"/>
  <c r="K65" i="6" s="1"/>
  <c r="J79" i="6"/>
  <c r="K79" i="6" s="1"/>
  <c r="J86" i="6"/>
  <c r="K86" i="6" s="1"/>
  <c r="J93" i="6"/>
  <c r="K93" i="6" s="1"/>
  <c r="J29" i="6"/>
  <c r="K29" i="6" s="1"/>
  <c r="J84" i="6"/>
  <c r="K84" i="6" s="1"/>
  <c r="J137" i="6"/>
  <c r="K137" i="6" s="1"/>
  <c r="J160" i="6"/>
  <c r="K160" i="6" s="1"/>
  <c r="J301" i="6"/>
  <c r="K301" i="6" s="1"/>
  <c r="J11" i="6"/>
  <c r="K11" i="6" s="1"/>
  <c r="J18" i="6"/>
  <c r="K18" i="6" s="1"/>
  <c r="J248" i="6"/>
  <c r="K248" i="6" s="1"/>
  <c r="J417" i="6"/>
  <c r="K417" i="6" s="1"/>
  <c r="J433" i="6"/>
  <c r="K433" i="6" s="1"/>
  <c r="J442" i="6"/>
  <c r="K442" i="6" s="1"/>
  <c r="J247" i="6"/>
  <c r="K247" i="6" s="1"/>
  <c r="J20" i="6"/>
  <c r="K20" i="6" s="1"/>
  <c r="J31" i="6"/>
  <c r="K31" i="6" s="1"/>
  <c r="J36" i="6"/>
  <c r="K36" i="6" s="1"/>
  <c r="J70" i="6"/>
  <c r="K70" i="6" s="1"/>
  <c r="J194" i="6"/>
  <c r="K194" i="6" s="1"/>
  <c r="J259" i="6"/>
  <c r="K259" i="6" s="1"/>
  <c r="J272" i="6"/>
  <c r="K272" i="6" s="1"/>
  <c r="J283" i="6"/>
  <c r="K283" i="6" s="1"/>
  <c r="J63" i="6"/>
  <c r="K63" i="6" s="1"/>
  <c r="J279" i="6"/>
  <c r="K279" i="6" s="1"/>
  <c r="J290" i="6"/>
  <c r="K290" i="6" s="1"/>
  <c r="J310" i="6"/>
  <c r="K310" i="6" s="1"/>
  <c r="J319" i="6"/>
  <c r="K319" i="6" s="1"/>
  <c r="J350" i="6"/>
  <c r="K350" i="6" s="1"/>
  <c r="J359" i="6"/>
  <c r="K359" i="6" s="1"/>
  <c r="J373" i="6"/>
  <c r="K373" i="6" s="1"/>
  <c r="J34" i="6"/>
  <c r="K34" i="6" s="1"/>
  <c r="J96" i="6"/>
  <c r="K96" i="6" s="1"/>
  <c r="J114" i="6"/>
  <c r="K114" i="6" s="1"/>
  <c r="J135" i="6"/>
  <c r="K135" i="6" s="1"/>
  <c r="J176" i="6"/>
  <c r="K176" i="6" s="1"/>
  <c r="J192" i="6"/>
  <c r="K192" i="6" s="1"/>
  <c r="J231" i="6"/>
  <c r="K231" i="6" s="1"/>
  <c r="J242" i="6"/>
  <c r="K242" i="6" s="1"/>
  <c r="J270" i="6"/>
  <c r="K270" i="6" s="1"/>
  <c r="J277" i="6"/>
  <c r="K277" i="6" s="1"/>
  <c r="J297" i="6"/>
  <c r="K297" i="6" s="1"/>
  <c r="J308" i="6"/>
  <c r="K308" i="6" s="1"/>
  <c r="J364" i="6"/>
  <c r="K364" i="6" s="1"/>
  <c r="J371" i="6"/>
  <c r="K371" i="6" s="1"/>
  <c r="J400" i="6"/>
  <c r="K400" i="6" s="1"/>
  <c r="J298" i="6"/>
  <c r="K298" i="6" s="1"/>
  <c r="J208" i="6"/>
  <c r="K208" i="6" s="1"/>
  <c r="J314" i="6"/>
  <c r="K314" i="6" s="1"/>
  <c r="J334" i="6"/>
  <c r="K334" i="6" s="1"/>
  <c r="J196" i="6"/>
  <c r="K196" i="6" s="1"/>
  <c r="J112" i="6"/>
  <c r="K112" i="6" s="1"/>
  <c r="J129" i="6"/>
  <c r="K129" i="6" s="1"/>
  <c r="J32" i="6"/>
  <c r="K32" i="6" s="1"/>
  <c r="J140" i="6"/>
  <c r="K140" i="6" s="1"/>
  <c r="J391" i="6"/>
  <c r="K391" i="6" s="1"/>
  <c r="J205" i="6"/>
  <c r="K205" i="6" s="1"/>
  <c r="J232" i="6"/>
  <c r="K232" i="6" s="1"/>
  <c r="J256" i="6"/>
  <c r="K256" i="6" s="1"/>
  <c r="J72" i="6"/>
  <c r="K72" i="6" s="1"/>
  <c r="J274" i="6"/>
  <c r="K274" i="6" s="1"/>
  <c r="J285" i="6"/>
  <c r="K285" i="6" s="1"/>
  <c r="J94" i="6"/>
  <c r="K94" i="6" s="1"/>
  <c r="J253" i="6"/>
  <c r="K253" i="6" s="1"/>
  <c r="J264" i="6"/>
  <c r="K264" i="6" s="1"/>
  <c r="J275" i="6"/>
  <c r="K275" i="6" s="1"/>
  <c r="J335" i="6"/>
  <c r="K335" i="6" s="1"/>
  <c r="J355" i="6"/>
  <c r="K355" i="6" s="1"/>
  <c r="J362" i="6"/>
  <c r="K362" i="6" s="1"/>
  <c r="J380" i="6"/>
  <c r="K380" i="6" s="1"/>
  <c r="J5" i="6"/>
  <c r="K5" i="6" s="1"/>
  <c r="J14" i="6"/>
  <c r="K14" i="6" s="1"/>
  <c r="J71" i="6"/>
  <c r="K71" i="6" s="1"/>
  <c r="J117" i="6"/>
  <c r="K117" i="6" s="1"/>
  <c r="J181" i="6"/>
  <c r="K181" i="6" s="1"/>
  <c r="J202" i="6"/>
  <c r="K202" i="6" s="1"/>
  <c r="J216" i="6"/>
  <c r="K216" i="6" s="1"/>
  <c r="J229" i="6"/>
  <c r="K229" i="6" s="1"/>
  <c r="J322" i="6"/>
  <c r="K322" i="6" s="1"/>
  <c r="J326" i="6"/>
  <c r="K326" i="6" s="1"/>
  <c r="J376" i="6"/>
  <c r="K376" i="6" s="1"/>
  <c r="J378" i="6"/>
  <c r="K378" i="6" s="1"/>
  <c r="J22" i="6"/>
  <c r="K22" i="6" s="1"/>
  <c r="J8" i="6"/>
  <c r="K8" i="6" s="1"/>
  <c r="J49" i="6"/>
  <c r="K49" i="6" s="1"/>
  <c r="J101" i="6"/>
  <c r="K101" i="6" s="1"/>
  <c r="J143" i="6"/>
  <c r="K143" i="6" s="1"/>
  <c r="J318" i="6"/>
  <c r="K318" i="6" s="1"/>
  <c r="J379" i="6"/>
  <c r="K379" i="6" s="1"/>
  <c r="J436" i="6"/>
  <c r="K436" i="6" s="1"/>
  <c r="J59" i="6"/>
  <c r="K59" i="6" s="1"/>
  <c r="J77" i="6"/>
  <c r="K77" i="6" s="1"/>
  <c r="J174" i="6"/>
  <c r="K174" i="6" s="1"/>
  <c r="J201" i="6"/>
  <c r="K201" i="6" s="1"/>
  <c r="J217" i="6"/>
  <c r="K217" i="6" s="1"/>
  <c r="J241" i="6"/>
  <c r="K241" i="6" s="1"/>
  <c r="J286" i="6"/>
  <c r="K286" i="6" s="1"/>
  <c r="J295" i="6"/>
  <c r="K295" i="6" s="1"/>
  <c r="J43" i="6"/>
  <c r="K43" i="6" s="1"/>
  <c r="J68" i="6"/>
  <c r="K68" i="6" s="1"/>
  <c r="J73" i="6"/>
  <c r="K73" i="6" s="1"/>
  <c r="J82" i="6"/>
  <c r="K82" i="6" s="1"/>
  <c r="J124" i="6"/>
  <c r="K124" i="6" s="1"/>
  <c r="J154" i="6"/>
  <c r="K154" i="6" s="1"/>
  <c r="J183" i="6"/>
  <c r="K183" i="6" s="1"/>
  <c r="J206" i="6"/>
  <c r="K206" i="6" s="1"/>
  <c r="J230" i="6"/>
  <c r="K230" i="6" s="1"/>
  <c r="J269" i="6"/>
  <c r="K269" i="6" s="1"/>
  <c r="J273" i="6"/>
  <c r="K273" i="6" s="1"/>
  <c r="J289" i="6"/>
  <c r="K289" i="6" s="1"/>
  <c r="J293" i="6"/>
  <c r="K293" i="6" s="1"/>
  <c r="J388" i="6"/>
  <c r="K388" i="6" s="1"/>
  <c r="J397" i="6"/>
  <c r="K397" i="6" s="1"/>
  <c r="J408" i="6"/>
  <c r="K408" i="6" s="1"/>
  <c r="J412" i="6"/>
  <c r="K412" i="6" s="1"/>
  <c r="J425" i="6"/>
  <c r="K425" i="6" s="1"/>
  <c r="J179" i="6"/>
  <c r="K179" i="6" s="1"/>
  <c r="J197" i="6"/>
  <c r="K197" i="6" s="1"/>
  <c r="J204" i="6"/>
  <c r="K204" i="6" s="1"/>
  <c r="J267" i="6"/>
  <c r="K267" i="6" s="1"/>
  <c r="J432" i="6"/>
  <c r="K432" i="6" s="1"/>
  <c r="J142" i="6"/>
  <c r="K142" i="6" s="1"/>
  <c r="J171" i="6"/>
  <c r="K171" i="6" s="1"/>
  <c r="J19" i="6"/>
  <c r="K19" i="6" s="1"/>
  <c r="J30" i="6"/>
  <c r="K30" i="6" s="1"/>
  <c r="J52" i="6"/>
  <c r="K52" i="6" s="1"/>
  <c r="J111" i="6"/>
  <c r="K111" i="6" s="1"/>
  <c r="J149" i="6"/>
  <c r="K149" i="6" s="1"/>
  <c r="J312" i="6"/>
  <c r="K312" i="6" s="1"/>
  <c r="J88" i="6"/>
  <c r="K88" i="6" s="1"/>
  <c r="J159" i="6"/>
  <c r="K159" i="6" s="1"/>
  <c r="J90" i="6"/>
  <c r="K90" i="6" s="1"/>
  <c r="J103" i="6"/>
  <c r="K103" i="6" s="1"/>
  <c r="J134" i="6"/>
  <c r="K134" i="6" s="1"/>
  <c r="J6" i="6"/>
  <c r="K6" i="6" s="1"/>
  <c r="J105" i="6"/>
  <c r="K105" i="6" s="1"/>
  <c r="J42" i="6"/>
  <c r="K42" i="6" s="1"/>
  <c r="J116" i="6"/>
  <c r="K116" i="6" s="1"/>
  <c r="J55" i="6"/>
  <c r="K55" i="6" s="1"/>
  <c r="J66" i="6"/>
  <c r="K66" i="6" s="1"/>
  <c r="J4" i="6"/>
  <c r="J28" i="6"/>
  <c r="K28" i="6" s="1"/>
  <c r="J227" i="6"/>
  <c r="K227" i="6" s="1"/>
  <c r="J45" i="6"/>
  <c r="K45" i="6" s="1"/>
  <c r="J67" i="6"/>
  <c r="K67" i="6" s="1"/>
  <c r="J100" i="6"/>
  <c r="K100" i="6" s="1"/>
  <c r="J170" i="6"/>
  <c r="K170" i="6" s="1"/>
  <c r="J370" i="6"/>
  <c r="K370" i="6" s="1"/>
  <c r="J69" i="6"/>
  <c r="K69" i="6" s="1"/>
  <c r="J78" i="6"/>
  <c r="K78" i="6" s="1"/>
  <c r="J121" i="6"/>
  <c r="K121" i="6" s="1"/>
  <c r="J123" i="6"/>
  <c r="K123" i="6" s="1"/>
  <c r="J16" i="6"/>
  <c r="K16" i="6" s="1"/>
  <c r="J91" i="6"/>
  <c r="K91" i="6" s="1"/>
  <c r="J102" i="6"/>
  <c r="K102" i="6" s="1"/>
  <c r="J131" i="6"/>
  <c r="K131" i="6" s="1"/>
  <c r="J133" i="6"/>
  <c r="K133" i="6" s="1"/>
  <c r="J249" i="6"/>
  <c r="K249" i="6" s="1"/>
  <c r="J33" i="6"/>
  <c r="K33" i="6" s="1"/>
  <c r="J258" i="6"/>
  <c r="K258" i="6" s="1"/>
  <c r="J157" i="6"/>
  <c r="K157" i="6" s="1"/>
  <c r="J81" i="6"/>
  <c r="K81" i="6" s="1"/>
  <c r="J54" i="6"/>
  <c r="K54" i="6" s="1"/>
  <c r="J182" i="6"/>
  <c r="K182" i="6" s="1"/>
  <c r="J237" i="6"/>
  <c r="K237" i="6" s="1"/>
  <c r="J146" i="6"/>
  <c r="K146" i="6" s="1"/>
  <c r="J224" i="6"/>
  <c r="K224" i="6" s="1"/>
  <c r="J341" i="6"/>
  <c r="K341" i="6" s="1"/>
  <c r="J347" i="6"/>
  <c r="K347" i="6" s="1"/>
  <c r="J402" i="6"/>
  <c r="K402" i="6" s="1"/>
  <c r="J234" i="6"/>
  <c r="K234" i="6" s="1"/>
  <c r="J240" i="6"/>
  <c r="K240" i="6" s="1"/>
  <c r="J302" i="6"/>
  <c r="K302" i="6" s="1"/>
  <c r="J110" i="6"/>
  <c r="K110" i="6" s="1"/>
  <c r="J167" i="6"/>
  <c r="K167" i="6" s="1"/>
  <c r="J178" i="6"/>
  <c r="K178" i="6" s="1"/>
  <c r="J342" i="6"/>
  <c r="K342" i="6" s="1"/>
  <c r="J185" i="6"/>
  <c r="K185" i="6" s="1"/>
  <c r="J383" i="6"/>
  <c r="K383" i="6" s="1"/>
  <c r="J120" i="6"/>
  <c r="K120" i="6" s="1"/>
  <c r="J122" i="6"/>
  <c r="K122" i="6" s="1"/>
  <c r="J156" i="6"/>
  <c r="K156" i="6" s="1"/>
  <c r="J158" i="6"/>
  <c r="K158" i="6" s="1"/>
  <c r="J169" i="6"/>
  <c r="K169" i="6" s="1"/>
  <c r="J200" i="6"/>
  <c r="K200" i="6" s="1"/>
  <c r="J254" i="6"/>
  <c r="K254" i="6" s="1"/>
  <c r="J323" i="6"/>
  <c r="K323" i="6" s="1"/>
  <c r="J413" i="6"/>
  <c r="K413" i="6" s="1"/>
  <c r="J419" i="6"/>
  <c r="K419" i="6" s="1"/>
  <c r="J180" i="6"/>
  <c r="K180" i="6" s="1"/>
  <c r="J305" i="6"/>
  <c r="K305" i="6" s="1"/>
  <c r="J333" i="6"/>
  <c r="K333" i="6" s="1"/>
  <c r="J366" i="6"/>
  <c r="K366" i="6" s="1"/>
  <c r="J407" i="6"/>
  <c r="K407" i="6" s="1"/>
  <c r="J429" i="6"/>
  <c r="K429" i="6" s="1"/>
  <c r="J431" i="6"/>
  <c r="K431" i="6" s="1"/>
  <c r="J212" i="6"/>
  <c r="K212" i="6" s="1"/>
  <c r="J222" i="6"/>
  <c r="K222" i="6" s="1"/>
  <c r="J363" i="6"/>
  <c r="K363" i="6" s="1"/>
  <c r="J377" i="6"/>
  <c r="K377" i="6" s="1"/>
  <c r="J435" i="6"/>
  <c r="K435" i="6" s="1"/>
  <c r="J306" i="6"/>
  <c r="K306" i="6" s="1"/>
  <c r="J351" i="6"/>
  <c r="K351" i="6" s="1"/>
  <c r="J365" i="6"/>
  <c r="K365" i="6" s="1"/>
  <c r="J284" i="6"/>
  <c r="K284" i="6" s="1"/>
  <c r="J294" i="6"/>
  <c r="K294" i="6" s="1"/>
  <c r="J330" i="6"/>
  <c r="K330" i="6" s="1"/>
  <c r="J344" i="6"/>
  <c r="K344" i="6" s="1"/>
  <c r="J399" i="6"/>
  <c r="K399" i="6" s="1"/>
  <c r="J443" i="6"/>
  <c r="K443" i="6" s="1"/>
  <c r="K4" i="6" l="1"/>
  <c r="K2" i="6" s="1"/>
  <c r="J2" i="6"/>
  <c r="A54" i="3" l="1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L440" i="4" l="1"/>
  <c r="K440" i="4"/>
  <c r="L356" i="4"/>
  <c r="K356" i="4"/>
  <c r="L284" i="4"/>
  <c r="K284" i="4"/>
  <c r="L188" i="4"/>
  <c r="K188" i="4"/>
  <c r="L44" i="4"/>
  <c r="K44" i="4"/>
  <c r="L439" i="4"/>
  <c r="K439" i="4"/>
  <c r="L427" i="4"/>
  <c r="K427" i="4"/>
  <c r="L415" i="4"/>
  <c r="K415" i="4"/>
  <c r="L403" i="4"/>
  <c r="K403" i="4"/>
  <c r="L391" i="4"/>
  <c r="K391" i="4"/>
  <c r="L379" i="4"/>
  <c r="K379" i="4"/>
  <c r="L367" i="4"/>
  <c r="K367" i="4"/>
  <c r="L355" i="4"/>
  <c r="K355" i="4"/>
  <c r="L343" i="4"/>
  <c r="K343" i="4"/>
  <c r="L331" i="4"/>
  <c r="K331" i="4"/>
  <c r="L319" i="4"/>
  <c r="K319" i="4"/>
  <c r="L307" i="4"/>
  <c r="K307" i="4"/>
  <c r="L295" i="4"/>
  <c r="K295" i="4"/>
  <c r="L283" i="4"/>
  <c r="K283" i="4"/>
  <c r="L271" i="4"/>
  <c r="K271" i="4"/>
  <c r="L259" i="4"/>
  <c r="K259" i="4"/>
  <c r="L247" i="4"/>
  <c r="K247" i="4"/>
  <c r="L235" i="4"/>
  <c r="K235" i="4"/>
  <c r="L223" i="4"/>
  <c r="K223" i="4"/>
  <c r="L211" i="4"/>
  <c r="K211" i="4"/>
  <c r="L199" i="4"/>
  <c r="K199" i="4"/>
  <c r="L187" i="4"/>
  <c r="K187" i="4"/>
  <c r="L175" i="4"/>
  <c r="K175" i="4"/>
  <c r="L163" i="4"/>
  <c r="K163" i="4"/>
  <c r="L151" i="4"/>
  <c r="K151" i="4"/>
  <c r="L139" i="4"/>
  <c r="K139" i="4"/>
  <c r="L127" i="4"/>
  <c r="K127" i="4"/>
  <c r="L115" i="4"/>
  <c r="K115" i="4"/>
  <c r="L103" i="4"/>
  <c r="K103" i="4"/>
  <c r="L91" i="4"/>
  <c r="K91" i="4"/>
  <c r="L79" i="4"/>
  <c r="K79" i="4"/>
  <c r="L67" i="4"/>
  <c r="K67" i="4"/>
  <c r="L55" i="4"/>
  <c r="K55" i="4"/>
  <c r="L43" i="4"/>
  <c r="K43" i="4"/>
  <c r="L31" i="4"/>
  <c r="K31" i="4"/>
  <c r="L19" i="4"/>
  <c r="K19" i="4"/>
  <c r="L7" i="4"/>
  <c r="K7" i="4"/>
  <c r="K424" i="4"/>
  <c r="L424" i="4"/>
  <c r="K436" i="4"/>
  <c r="L436" i="4"/>
  <c r="L416" i="4"/>
  <c r="K416" i="4"/>
  <c r="L368" i="4"/>
  <c r="K368" i="4"/>
  <c r="L332" i="4"/>
  <c r="K332" i="4"/>
  <c r="L296" i="4"/>
  <c r="K296" i="4"/>
  <c r="L272" i="4"/>
  <c r="K272" i="4"/>
  <c r="L236" i="4"/>
  <c r="K236" i="4"/>
  <c r="L200" i="4"/>
  <c r="K200" i="4"/>
  <c r="L152" i="4"/>
  <c r="K152" i="4"/>
  <c r="L116" i="4"/>
  <c r="K116" i="4"/>
  <c r="L104" i="4"/>
  <c r="K104" i="4"/>
  <c r="L92" i="4"/>
  <c r="K92" i="4"/>
  <c r="L20" i="4"/>
  <c r="K20" i="4"/>
  <c r="L8" i="4"/>
  <c r="K8" i="4"/>
  <c r="L426" i="4"/>
  <c r="K426" i="4"/>
  <c r="L402" i="4"/>
  <c r="K402" i="4"/>
  <c r="L366" i="4"/>
  <c r="K366" i="4"/>
  <c r="L354" i="4"/>
  <c r="K354" i="4"/>
  <c r="L330" i="4"/>
  <c r="K330" i="4"/>
  <c r="L306" i="4"/>
  <c r="K306" i="4"/>
  <c r="L270" i="4"/>
  <c r="K270" i="4"/>
  <c r="L246" i="4"/>
  <c r="K246" i="4"/>
  <c r="L210" i="4"/>
  <c r="K210" i="4"/>
  <c r="L186" i="4"/>
  <c r="K186" i="4"/>
  <c r="L162" i="4"/>
  <c r="K162" i="4"/>
  <c r="L138" i="4"/>
  <c r="K138" i="4"/>
  <c r="L102" i="4"/>
  <c r="K102" i="4"/>
  <c r="L78" i="4"/>
  <c r="K78" i="4"/>
  <c r="L66" i="4"/>
  <c r="K66" i="4"/>
  <c r="L30" i="4"/>
  <c r="K30" i="4"/>
  <c r="L6" i="4"/>
  <c r="K6" i="4"/>
  <c r="L437" i="4"/>
  <c r="K437" i="4"/>
  <c r="L425" i="4"/>
  <c r="K425" i="4"/>
  <c r="L413" i="4"/>
  <c r="K413" i="4"/>
  <c r="L401" i="4"/>
  <c r="K401" i="4"/>
  <c r="L389" i="4"/>
  <c r="K389" i="4"/>
  <c r="L377" i="4"/>
  <c r="K377" i="4"/>
  <c r="L365" i="4"/>
  <c r="K365" i="4"/>
  <c r="L353" i="4"/>
  <c r="K353" i="4"/>
  <c r="L341" i="4"/>
  <c r="K341" i="4"/>
  <c r="L329" i="4"/>
  <c r="K329" i="4"/>
  <c r="L317" i="4"/>
  <c r="K317" i="4"/>
  <c r="L305" i="4"/>
  <c r="K305" i="4"/>
  <c r="L293" i="4"/>
  <c r="K293" i="4"/>
  <c r="L281" i="4"/>
  <c r="K281" i="4"/>
  <c r="L269" i="4"/>
  <c r="K269" i="4"/>
  <c r="L257" i="4"/>
  <c r="K257" i="4"/>
  <c r="L245" i="4"/>
  <c r="K245" i="4"/>
  <c r="L233" i="4"/>
  <c r="K233" i="4"/>
  <c r="L221" i="4"/>
  <c r="K221" i="4"/>
  <c r="L209" i="4"/>
  <c r="K209" i="4"/>
  <c r="L197" i="4"/>
  <c r="K197" i="4"/>
  <c r="L185" i="4"/>
  <c r="K185" i="4"/>
  <c r="L173" i="4"/>
  <c r="K173" i="4"/>
  <c r="L161" i="4"/>
  <c r="K161" i="4"/>
  <c r="L149" i="4"/>
  <c r="K149" i="4"/>
  <c r="L137" i="4"/>
  <c r="K137" i="4"/>
  <c r="L125" i="4"/>
  <c r="K125" i="4"/>
  <c r="L113" i="4"/>
  <c r="K113" i="4"/>
  <c r="L101" i="4"/>
  <c r="K101" i="4"/>
  <c r="L89" i="4"/>
  <c r="K89" i="4"/>
  <c r="L77" i="4"/>
  <c r="K77" i="4"/>
  <c r="L65" i="4"/>
  <c r="K65" i="4"/>
  <c r="L53" i="4"/>
  <c r="K53" i="4"/>
  <c r="L41" i="4"/>
  <c r="K41" i="4"/>
  <c r="L29" i="4"/>
  <c r="K29" i="4"/>
  <c r="L17" i="4"/>
  <c r="K17" i="4"/>
  <c r="L5" i="4"/>
  <c r="K5" i="4"/>
  <c r="L412" i="4"/>
  <c r="K412" i="4"/>
  <c r="K400" i="4"/>
  <c r="L400" i="4"/>
  <c r="L388" i="4"/>
  <c r="K388" i="4"/>
  <c r="L376" i="4"/>
  <c r="K376" i="4"/>
  <c r="K364" i="4"/>
  <c r="L364" i="4"/>
  <c r="K352" i="4"/>
  <c r="L352" i="4"/>
  <c r="L340" i="4"/>
  <c r="K340" i="4"/>
  <c r="K328" i="4"/>
  <c r="L328" i="4"/>
  <c r="L316" i="4"/>
  <c r="K316" i="4"/>
  <c r="L304" i="4"/>
  <c r="K304" i="4"/>
  <c r="K292" i="4"/>
  <c r="L292" i="4"/>
  <c r="K280" i="4"/>
  <c r="L280" i="4"/>
  <c r="K268" i="4"/>
  <c r="L268" i="4"/>
  <c r="K256" i="4"/>
  <c r="L256" i="4"/>
  <c r="K244" i="4"/>
  <c r="L244" i="4"/>
  <c r="K232" i="4"/>
  <c r="L232" i="4"/>
  <c r="K220" i="4"/>
  <c r="L220" i="4"/>
  <c r="K208" i="4"/>
  <c r="L208" i="4"/>
  <c r="K196" i="4"/>
  <c r="L196" i="4"/>
  <c r="K184" i="4"/>
  <c r="L184" i="4"/>
  <c r="K172" i="4"/>
  <c r="L172" i="4"/>
  <c r="K160" i="4"/>
  <c r="L160" i="4"/>
  <c r="L148" i="4"/>
  <c r="K148" i="4"/>
  <c r="K136" i="4"/>
  <c r="L136" i="4"/>
  <c r="K124" i="4"/>
  <c r="L124" i="4"/>
  <c r="K112" i="4"/>
  <c r="L112" i="4"/>
  <c r="L100" i="4"/>
  <c r="K100" i="4"/>
  <c r="K88" i="4"/>
  <c r="L88" i="4"/>
  <c r="L76" i="4"/>
  <c r="K76" i="4"/>
  <c r="K64" i="4"/>
  <c r="L64" i="4"/>
  <c r="L52" i="4"/>
  <c r="K52" i="4"/>
  <c r="L40" i="4"/>
  <c r="K40" i="4"/>
  <c r="L28" i="4"/>
  <c r="K28" i="4"/>
  <c r="L16" i="4"/>
  <c r="K16" i="4"/>
  <c r="L435" i="4"/>
  <c r="K435" i="4"/>
  <c r="L423" i="4"/>
  <c r="K423" i="4"/>
  <c r="L411" i="4"/>
  <c r="K411" i="4"/>
  <c r="L399" i="4"/>
  <c r="K399" i="4"/>
  <c r="L387" i="4"/>
  <c r="K387" i="4"/>
  <c r="L375" i="4"/>
  <c r="K375" i="4"/>
  <c r="L363" i="4"/>
  <c r="K363" i="4"/>
  <c r="L351" i="4"/>
  <c r="K351" i="4"/>
  <c r="L339" i="4"/>
  <c r="K339" i="4"/>
  <c r="L327" i="4"/>
  <c r="K327" i="4"/>
  <c r="L315" i="4"/>
  <c r="K315" i="4"/>
  <c r="L303" i="4"/>
  <c r="K303" i="4"/>
  <c r="L291" i="4"/>
  <c r="K291" i="4"/>
  <c r="L279" i="4"/>
  <c r="K279" i="4"/>
  <c r="L267" i="4"/>
  <c r="K267" i="4"/>
  <c r="L255" i="4"/>
  <c r="K255" i="4"/>
  <c r="L243" i="4"/>
  <c r="K243" i="4"/>
  <c r="L231" i="4"/>
  <c r="K231" i="4"/>
  <c r="L219" i="4"/>
  <c r="K219" i="4"/>
  <c r="L207" i="4"/>
  <c r="K207" i="4"/>
  <c r="L195" i="4"/>
  <c r="K195" i="4"/>
  <c r="L183" i="4"/>
  <c r="K183" i="4"/>
  <c r="L171" i="4"/>
  <c r="K171" i="4"/>
  <c r="L159" i="4"/>
  <c r="K159" i="4"/>
  <c r="L147" i="4"/>
  <c r="K147" i="4"/>
  <c r="L135" i="4"/>
  <c r="K135" i="4"/>
  <c r="L123" i="4"/>
  <c r="K123" i="4"/>
  <c r="L111" i="4"/>
  <c r="K111" i="4"/>
  <c r="L99" i="4"/>
  <c r="K99" i="4"/>
  <c r="L87" i="4"/>
  <c r="K87" i="4"/>
  <c r="L75" i="4"/>
  <c r="K75" i="4"/>
  <c r="L63" i="4"/>
  <c r="K63" i="4"/>
  <c r="L51" i="4"/>
  <c r="K51" i="4"/>
  <c r="L39" i="4"/>
  <c r="K39" i="4"/>
  <c r="L27" i="4"/>
  <c r="K27" i="4"/>
  <c r="L15" i="4"/>
  <c r="K15" i="4"/>
  <c r="K434" i="4"/>
  <c r="L434" i="4"/>
  <c r="L422" i="4"/>
  <c r="K422" i="4"/>
  <c r="K410" i="4"/>
  <c r="L410" i="4"/>
  <c r="L398" i="4"/>
  <c r="K398" i="4"/>
  <c r="K386" i="4"/>
  <c r="L386" i="4"/>
  <c r="L374" i="4"/>
  <c r="K374" i="4"/>
  <c r="K362" i="4"/>
  <c r="L362" i="4"/>
  <c r="L350" i="4"/>
  <c r="K350" i="4"/>
  <c r="K338" i="4"/>
  <c r="L338" i="4"/>
  <c r="L326" i="4"/>
  <c r="K326" i="4"/>
  <c r="K314" i="4"/>
  <c r="L314" i="4"/>
  <c r="L302" i="4"/>
  <c r="K302" i="4"/>
  <c r="K290" i="4"/>
  <c r="L290" i="4"/>
  <c r="L278" i="4"/>
  <c r="K278" i="4"/>
  <c r="K266" i="4"/>
  <c r="L266" i="4"/>
  <c r="L254" i="4"/>
  <c r="K254" i="4"/>
  <c r="K242" i="4"/>
  <c r="L242" i="4"/>
  <c r="L230" i="4"/>
  <c r="K230" i="4"/>
  <c r="K218" i="4"/>
  <c r="L218" i="4"/>
  <c r="L206" i="4"/>
  <c r="K206" i="4"/>
  <c r="K194" i="4"/>
  <c r="L194" i="4"/>
  <c r="L182" i="4"/>
  <c r="K182" i="4"/>
  <c r="K170" i="4"/>
  <c r="L170" i="4"/>
  <c r="L158" i="4"/>
  <c r="K158" i="4"/>
  <c r="K146" i="4"/>
  <c r="L146" i="4"/>
  <c r="L134" i="4"/>
  <c r="K134" i="4"/>
  <c r="K122" i="4"/>
  <c r="L122" i="4"/>
  <c r="K110" i="4"/>
  <c r="L110" i="4"/>
  <c r="L98" i="4"/>
  <c r="K98" i="4"/>
  <c r="L86" i="4"/>
  <c r="K86" i="4"/>
  <c r="L74" i="4"/>
  <c r="K74" i="4"/>
  <c r="K62" i="4"/>
  <c r="L62" i="4"/>
  <c r="L50" i="4"/>
  <c r="K50" i="4"/>
  <c r="K38" i="4"/>
  <c r="L38" i="4"/>
  <c r="K26" i="4"/>
  <c r="L26" i="4"/>
  <c r="L14" i="4"/>
  <c r="K14" i="4"/>
  <c r="K433" i="4"/>
  <c r="L433" i="4"/>
  <c r="K421" i="4"/>
  <c r="L421" i="4"/>
  <c r="K409" i="4"/>
  <c r="L409" i="4"/>
  <c r="K397" i="4"/>
  <c r="L397" i="4"/>
  <c r="K385" i="4"/>
  <c r="L385" i="4"/>
  <c r="K373" i="4"/>
  <c r="L373" i="4"/>
  <c r="K361" i="4"/>
  <c r="L361" i="4"/>
  <c r="K349" i="4"/>
  <c r="L349" i="4"/>
  <c r="K337" i="4"/>
  <c r="L337" i="4"/>
  <c r="K325" i="4"/>
  <c r="L325" i="4"/>
  <c r="K313" i="4"/>
  <c r="L313" i="4"/>
  <c r="K301" i="4"/>
  <c r="L301" i="4"/>
  <c r="K289" i="4"/>
  <c r="L289" i="4"/>
  <c r="K277" i="4"/>
  <c r="L277" i="4"/>
  <c r="K265" i="4"/>
  <c r="L265" i="4"/>
  <c r="K253" i="4"/>
  <c r="L253" i="4"/>
  <c r="K241" i="4"/>
  <c r="L241" i="4"/>
  <c r="K229" i="4"/>
  <c r="L229" i="4"/>
  <c r="K217" i="4"/>
  <c r="L217" i="4"/>
  <c r="K205" i="4"/>
  <c r="L205" i="4"/>
  <c r="K193" i="4"/>
  <c r="L193" i="4"/>
  <c r="K181" i="4"/>
  <c r="L181" i="4"/>
  <c r="K169" i="4"/>
  <c r="L169" i="4"/>
  <c r="K157" i="4"/>
  <c r="L157" i="4"/>
  <c r="K145" i="4"/>
  <c r="L145" i="4"/>
  <c r="K133" i="4"/>
  <c r="L133" i="4"/>
  <c r="K121" i="4"/>
  <c r="L121" i="4"/>
  <c r="K109" i="4"/>
  <c r="L109" i="4"/>
  <c r="K97" i="4"/>
  <c r="L97" i="4"/>
  <c r="K85" i="4"/>
  <c r="L85" i="4"/>
  <c r="K73" i="4"/>
  <c r="L73" i="4"/>
  <c r="K61" i="4"/>
  <c r="L61" i="4"/>
  <c r="K49" i="4"/>
  <c r="L49" i="4"/>
  <c r="K37" i="4"/>
  <c r="L37" i="4"/>
  <c r="K25" i="4"/>
  <c r="L25" i="4"/>
  <c r="K13" i="4"/>
  <c r="L13" i="4"/>
  <c r="L392" i="4"/>
  <c r="K392" i="4"/>
  <c r="L320" i="4"/>
  <c r="K320" i="4"/>
  <c r="L224" i="4"/>
  <c r="K224" i="4"/>
  <c r="L140" i="4"/>
  <c r="K140" i="4"/>
  <c r="L56" i="4"/>
  <c r="K56" i="4"/>
  <c r="L378" i="4"/>
  <c r="K378" i="4"/>
  <c r="L294" i="4"/>
  <c r="K294" i="4"/>
  <c r="L222" i="4"/>
  <c r="K222" i="4"/>
  <c r="L150" i="4"/>
  <c r="K150" i="4"/>
  <c r="L90" i="4"/>
  <c r="K90" i="4"/>
  <c r="L18" i="4"/>
  <c r="K18" i="4"/>
  <c r="K4" i="4"/>
  <c r="L4" i="4"/>
  <c r="K432" i="4"/>
  <c r="L432" i="4"/>
  <c r="K420" i="4"/>
  <c r="L420" i="4"/>
  <c r="K408" i="4"/>
  <c r="L408" i="4"/>
  <c r="K396" i="4"/>
  <c r="L396" i="4"/>
  <c r="K384" i="4"/>
  <c r="L384" i="4"/>
  <c r="K372" i="4"/>
  <c r="L372" i="4"/>
  <c r="K360" i="4"/>
  <c r="L360" i="4"/>
  <c r="K348" i="4"/>
  <c r="L348" i="4"/>
  <c r="K336" i="4"/>
  <c r="L336" i="4"/>
  <c r="K324" i="4"/>
  <c r="L324" i="4"/>
  <c r="K312" i="4"/>
  <c r="L312" i="4"/>
  <c r="K300" i="4"/>
  <c r="L300" i="4"/>
  <c r="K288" i="4"/>
  <c r="L288" i="4"/>
  <c r="K276" i="4"/>
  <c r="L276" i="4"/>
  <c r="K264" i="4"/>
  <c r="L264" i="4"/>
  <c r="K252" i="4"/>
  <c r="L252" i="4"/>
  <c r="K240" i="4"/>
  <c r="L240" i="4"/>
  <c r="K228" i="4"/>
  <c r="L228" i="4"/>
  <c r="K216" i="4"/>
  <c r="L216" i="4"/>
  <c r="K204" i="4"/>
  <c r="L204" i="4"/>
  <c r="K192" i="4"/>
  <c r="L192" i="4"/>
  <c r="K180" i="4"/>
  <c r="L180" i="4"/>
  <c r="K168" i="4"/>
  <c r="L168" i="4"/>
  <c r="K156" i="4"/>
  <c r="L156" i="4"/>
  <c r="K144" i="4"/>
  <c r="L144" i="4"/>
  <c r="K132" i="4"/>
  <c r="L132" i="4"/>
  <c r="K120" i="4"/>
  <c r="L120" i="4"/>
  <c r="K108" i="4"/>
  <c r="L108" i="4"/>
  <c r="K96" i="4"/>
  <c r="L96" i="4"/>
  <c r="K84" i="4"/>
  <c r="L84" i="4"/>
  <c r="K72" i="4"/>
  <c r="L72" i="4"/>
  <c r="K60" i="4"/>
  <c r="L60" i="4"/>
  <c r="K48" i="4"/>
  <c r="L48" i="4"/>
  <c r="K36" i="4"/>
  <c r="L36" i="4"/>
  <c r="K24" i="4"/>
  <c r="L24" i="4"/>
  <c r="K12" i="4"/>
  <c r="L12" i="4"/>
  <c r="L404" i="4"/>
  <c r="K404" i="4"/>
  <c r="L308" i="4"/>
  <c r="K308" i="4"/>
  <c r="L212" i="4"/>
  <c r="K212" i="4"/>
  <c r="L128" i="4"/>
  <c r="K128" i="4"/>
  <c r="L32" i="4"/>
  <c r="K32" i="4"/>
  <c r="L390" i="4"/>
  <c r="K390" i="4"/>
  <c r="L318" i="4"/>
  <c r="K318" i="4"/>
  <c r="L258" i="4"/>
  <c r="K258" i="4"/>
  <c r="L174" i="4"/>
  <c r="K174" i="4"/>
  <c r="L114" i="4"/>
  <c r="K114" i="4"/>
  <c r="L42" i="4"/>
  <c r="K42" i="4"/>
  <c r="K443" i="4"/>
  <c r="L443" i="4"/>
  <c r="K431" i="4"/>
  <c r="L431" i="4"/>
  <c r="K419" i="4"/>
  <c r="L419" i="4"/>
  <c r="K407" i="4"/>
  <c r="L407" i="4"/>
  <c r="K395" i="4"/>
  <c r="L395" i="4"/>
  <c r="K383" i="4"/>
  <c r="L383" i="4"/>
  <c r="K371" i="4"/>
  <c r="L371" i="4"/>
  <c r="K359" i="4"/>
  <c r="L359" i="4"/>
  <c r="K347" i="4"/>
  <c r="L347" i="4"/>
  <c r="K335" i="4"/>
  <c r="L335" i="4"/>
  <c r="K323" i="4"/>
  <c r="L323" i="4"/>
  <c r="K311" i="4"/>
  <c r="L311" i="4"/>
  <c r="K299" i="4"/>
  <c r="L299" i="4"/>
  <c r="K287" i="4"/>
  <c r="L287" i="4"/>
  <c r="K275" i="4"/>
  <c r="L275" i="4"/>
  <c r="K263" i="4"/>
  <c r="L263" i="4"/>
  <c r="K251" i="4"/>
  <c r="L251" i="4"/>
  <c r="K239" i="4"/>
  <c r="L239" i="4"/>
  <c r="K227" i="4"/>
  <c r="L227" i="4"/>
  <c r="K215" i="4"/>
  <c r="L215" i="4"/>
  <c r="K203" i="4"/>
  <c r="L203" i="4"/>
  <c r="K191" i="4"/>
  <c r="L191" i="4"/>
  <c r="K179" i="4"/>
  <c r="L179" i="4"/>
  <c r="K167" i="4"/>
  <c r="L167" i="4"/>
  <c r="K155" i="4"/>
  <c r="L155" i="4"/>
  <c r="K143" i="4"/>
  <c r="L143" i="4"/>
  <c r="K131" i="4"/>
  <c r="L131" i="4"/>
  <c r="K119" i="4"/>
  <c r="L119" i="4"/>
  <c r="K107" i="4"/>
  <c r="L107" i="4"/>
  <c r="K95" i="4"/>
  <c r="L95" i="4"/>
  <c r="K83" i="4"/>
  <c r="L83" i="4"/>
  <c r="K71" i="4"/>
  <c r="L71" i="4"/>
  <c r="K59" i="4"/>
  <c r="L59" i="4"/>
  <c r="K47" i="4"/>
  <c r="L47" i="4"/>
  <c r="K35" i="4"/>
  <c r="L35" i="4"/>
  <c r="K23" i="4"/>
  <c r="L23" i="4"/>
  <c r="K11" i="4"/>
  <c r="L11" i="4"/>
  <c r="L428" i="4"/>
  <c r="K428" i="4"/>
  <c r="L344" i="4"/>
  <c r="K344" i="4"/>
  <c r="L248" i="4"/>
  <c r="K248" i="4"/>
  <c r="L176" i="4"/>
  <c r="K176" i="4"/>
  <c r="L80" i="4"/>
  <c r="K80" i="4"/>
  <c r="L414" i="4"/>
  <c r="K414" i="4"/>
  <c r="L342" i="4"/>
  <c r="K342" i="4"/>
  <c r="L282" i="4"/>
  <c r="K282" i="4"/>
  <c r="L198" i="4"/>
  <c r="K198" i="4"/>
  <c r="L126" i="4"/>
  <c r="K126" i="4"/>
  <c r="L54" i="4"/>
  <c r="K54" i="4"/>
  <c r="K442" i="4"/>
  <c r="L442" i="4"/>
  <c r="K430" i="4"/>
  <c r="L430" i="4"/>
  <c r="K418" i="4"/>
  <c r="L418" i="4"/>
  <c r="K406" i="4"/>
  <c r="L406" i="4"/>
  <c r="K394" i="4"/>
  <c r="L394" i="4"/>
  <c r="K382" i="4"/>
  <c r="L382" i="4"/>
  <c r="K370" i="4"/>
  <c r="L370" i="4"/>
  <c r="K358" i="4"/>
  <c r="L358" i="4"/>
  <c r="K346" i="4"/>
  <c r="L346" i="4"/>
  <c r="K334" i="4"/>
  <c r="L334" i="4"/>
  <c r="K322" i="4"/>
  <c r="L322" i="4"/>
  <c r="K310" i="4"/>
  <c r="L310" i="4"/>
  <c r="K298" i="4"/>
  <c r="L298" i="4"/>
  <c r="K286" i="4"/>
  <c r="L286" i="4"/>
  <c r="K274" i="4"/>
  <c r="L274" i="4"/>
  <c r="K262" i="4"/>
  <c r="L262" i="4"/>
  <c r="K250" i="4"/>
  <c r="L250" i="4"/>
  <c r="K238" i="4"/>
  <c r="L238" i="4"/>
  <c r="K226" i="4"/>
  <c r="L226" i="4"/>
  <c r="K214" i="4"/>
  <c r="L214" i="4"/>
  <c r="K202" i="4"/>
  <c r="L202" i="4"/>
  <c r="K190" i="4"/>
  <c r="L190" i="4"/>
  <c r="K178" i="4"/>
  <c r="L178" i="4"/>
  <c r="K166" i="4"/>
  <c r="L166" i="4"/>
  <c r="K154" i="4"/>
  <c r="L154" i="4"/>
  <c r="K142" i="4"/>
  <c r="L142" i="4"/>
  <c r="K130" i="4"/>
  <c r="L130" i="4"/>
  <c r="K118" i="4"/>
  <c r="L118" i="4"/>
  <c r="K106" i="4"/>
  <c r="L106" i="4"/>
  <c r="K94" i="4"/>
  <c r="L94" i="4"/>
  <c r="K82" i="4"/>
  <c r="L82" i="4"/>
  <c r="K70" i="4"/>
  <c r="L70" i="4"/>
  <c r="K58" i="4"/>
  <c r="L58" i="4"/>
  <c r="K46" i="4"/>
  <c r="L46" i="4"/>
  <c r="K34" i="4"/>
  <c r="L34" i="4"/>
  <c r="K22" i="4"/>
  <c r="L22" i="4"/>
  <c r="K10" i="4"/>
  <c r="L10" i="4"/>
  <c r="L380" i="4"/>
  <c r="K380" i="4"/>
  <c r="L260" i="4"/>
  <c r="K260" i="4"/>
  <c r="L164" i="4"/>
  <c r="K164" i="4"/>
  <c r="L68" i="4"/>
  <c r="K68" i="4"/>
  <c r="L438" i="4"/>
  <c r="K438" i="4"/>
  <c r="L234" i="4"/>
  <c r="K234" i="4"/>
  <c r="K441" i="4"/>
  <c r="L441" i="4"/>
  <c r="K429" i="4"/>
  <c r="L429" i="4"/>
  <c r="K417" i="4"/>
  <c r="L417" i="4"/>
  <c r="K405" i="4"/>
  <c r="L405" i="4"/>
  <c r="K393" i="4"/>
  <c r="L393" i="4"/>
  <c r="K381" i="4"/>
  <c r="L381" i="4"/>
  <c r="K369" i="4"/>
  <c r="L369" i="4"/>
  <c r="K357" i="4"/>
  <c r="L357" i="4"/>
  <c r="K345" i="4"/>
  <c r="L345" i="4"/>
  <c r="K333" i="4"/>
  <c r="L333" i="4"/>
  <c r="K321" i="4"/>
  <c r="L321" i="4"/>
  <c r="K309" i="4"/>
  <c r="L309" i="4"/>
  <c r="K297" i="4"/>
  <c r="L297" i="4"/>
  <c r="K285" i="4"/>
  <c r="L285" i="4"/>
  <c r="K273" i="4"/>
  <c r="L273" i="4"/>
  <c r="K261" i="4"/>
  <c r="L261" i="4"/>
  <c r="K249" i="4"/>
  <c r="L249" i="4"/>
  <c r="K237" i="4"/>
  <c r="L237" i="4"/>
  <c r="K225" i="4"/>
  <c r="L225" i="4"/>
  <c r="K213" i="4"/>
  <c r="L213" i="4"/>
  <c r="K201" i="4"/>
  <c r="L201" i="4"/>
  <c r="K189" i="4"/>
  <c r="L189" i="4"/>
  <c r="K177" i="4"/>
  <c r="L177" i="4"/>
  <c r="K165" i="4"/>
  <c r="L165" i="4"/>
  <c r="K153" i="4"/>
  <c r="L153" i="4"/>
  <c r="K141" i="4"/>
  <c r="L141" i="4"/>
  <c r="K129" i="4"/>
  <c r="L129" i="4"/>
  <c r="K117" i="4"/>
  <c r="L117" i="4"/>
  <c r="K105" i="4"/>
  <c r="L105" i="4"/>
  <c r="K93" i="4"/>
  <c r="L93" i="4"/>
  <c r="K81" i="4"/>
  <c r="L81" i="4"/>
  <c r="K69" i="4"/>
  <c r="L69" i="4"/>
  <c r="K57" i="4"/>
  <c r="L57" i="4"/>
  <c r="K45" i="4"/>
  <c r="L45" i="4"/>
  <c r="K33" i="4"/>
  <c r="L33" i="4"/>
  <c r="K21" i="4"/>
  <c r="L21" i="4"/>
  <c r="K9" i="4"/>
  <c r="L9" i="4"/>
  <c r="H435" i="4"/>
  <c r="H423" i="4"/>
  <c r="H411" i="4"/>
  <c r="H399" i="4"/>
  <c r="H387" i="4"/>
  <c r="H375" i="4"/>
  <c r="H363" i="4"/>
  <c r="H351" i="4"/>
  <c r="H339" i="4"/>
  <c r="H327" i="4"/>
  <c r="H315" i="4"/>
  <c r="H303" i="4"/>
  <c r="H291" i="4"/>
  <c r="H279" i="4"/>
  <c r="H267" i="4"/>
  <c r="H433" i="4"/>
  <c r="H421" i="4"/>
  <c r="H409" i="4"/>
  <c r="H397" i="4"/>
  <c r="H385" i="4"/>
  <c r="H373" i="4"/>
  <c r="H361" i="4"/>
  <c r="H349" i="4"/>
  <c r="H337" i="4"/>
  <c r="H325" i="4"/>
  <c r="H313" i="4"/>
  <c r="H301" i="4"/>
  <c r="H289" i="4"/>
  <c r="H277" i="4"/>
  <c r="H265" i="4"/>
  <c r="H253" i="4"/>
  <c r="H241" i="4"/>
  <c r="H229" i="4"/>
  <c r="H217" i="4"/>
  <c r="H205" i="4"/>
  <c r="H193" i="4"/>
  <c r="H181" i="4"/>
  <c r="H169" i="4"/>
  <c r="H157" i="4"/>
  <c r="H145" i="4"/>
  <c r="H133" i="4"/>
  <c r="H121" i="4"/>
  <c r="H109" i="4"/>
  <c r="H97" i="4"/>
  <c r="H85" i="4"/>
  <c r="H73" i="4"/>
  <c r="H61" i="4"/>
  <c r="H49" i="4"/>
  <c r="H37" i="4"/>
  <c r="H25" i="4"/>
  <c r="H13" i="4"/>
  <c r="H180" i="4"/>
  <c r="H168" i="4"/>
  <c r="H255" i="4"/>
  <c r="H243" i="4"/>
  <c r="H231" i="4"/>
  <c r="H219" i="4"/>
  <c r="H207" i="4"/>
  <c r="H195" i="4"/>
  <c r="H434" i="4"/>
  <c r="H422" i="4"/>
  <c r="H410" i="4"/>
  <c r="H398" i="4"/>
  <c r="H386" i="4"/>
  <c r="H374" i="4"/>
  <c r="H362" i="4"/>
  <c r="H350" i="4"/>
  <c r="H338" i="4"/>
  <c r="H326" i="4"/>
  <c r="H314" i="4"/>
  <c r="H302" i="4"/>
  <c r="H290" i="4"/>
  <c r="H278" i="4"/>
  <c r="H266" i="4"/>
  <c r="H254" i="4"/>
  <c r="H242" i="4"/>
  <c r="H230" i="4"/>
  <c r="H218" i="4"/>
  <c r="H206" i="4"/>
  <c r="H194" i="4"/>
  <c r="H182" i="4"/>
  <c r="H170" i="4"/>
  <c r="H158" i="4"/>
  <c r="H146" i="4"/>
  <c r="H134" i="4"/>
  <c r="H122" i="4"/>
  <c r="H110" i="4"/>
  <c r="H98" i="4"/>
  <c r="H86" i="4"/>
  <c r="H74" i="4"/>
  <c r="H62" i="4"/>
  <c r="H50" i="4"/>
  <c r="H38" i="4"/>
  <c r="H26" i="4"/>
  <c r="H14" i="4"/>
  <c r="H420" i="4"/>
  <c r="H396" i="4"/>
  <c r="H372" i="4"/>
  <c r="H348" i="4"/>
  <c r="H312" i="4"/>
  <c r="H276" i="4"/>
  <c r="H252" i="4"/>
  <c r="H204" i="4"/>
  <c r="H156" i="4"/>
  <c r="H4" i="4"/>
  <c r="H432" i="4"/>
  <c r="H408" i="4"/>
  <c r="H384" i="4"/>
  <c r="H360" i="4"/>
  <c r="H336" i="4"/>
  <c r="H324" i="4"/>
  <c r="H300" i="4"/>
  <c r="H288" i="4"/>
  <c r="H264" i="4"/>
  <c r="H240" i="4"/>
  <c r="H228" i="4"/>
  <c r="H216" i="4"/>
  <c r="H192" i="4"/>
  <c r="H144" i="4"/>
  <c r="H183" i="4"/>
  <c r="H171" i="4"/>
  <c r="H159" i="4"/>
  <c r="H147" i="4"/>
  <c r="H135" i="4"/>
  <c r="H123" i="4"/>
  <c r="H111" i="4"/>
  <c r="H99" i="4"/>
  <c r="H87" i="4"/>
  <c r="H75" i="4"/>
  <c r="H63" i="4"/>
  <c r="H51" i="4"/>
  <c r="H39" i="4"/>
  <c r="H27" i="4"/>
  <c r="H15" i="4"/>
  <c r="H132" i="4"/>
  <c r="H120" i="4"/>
  <c r="H108" i="4"/>
  <c r="H96" i="4"/>
  <c r="H84" i="4"/>
  <c r="H72" i="4"/>
  <c r="H60" i="4"/>
  <c r="H48" i="4"/>
  <c r="H36" i="4"/>
  <c r="H24" i="4"/>
  <c r="H12" i="4"/>
  <c r="H443" i="4"/>
  <c r="H431" i="4"/>
  <c r="H419" i="4"/>
  <c r="H407" i="4"/>
  <c r="H395" i="4"/>
  <c r="H383" i="4"/>
  <c r="H371" i="4"/>
  <c r="H359" i="4"/>
  <c r="H347" i="4"/>
  <c r="H335" i="4"/>
  <c r="H323" i="4"/>
  <c r="H311" i="4"/>
  <c r="H299" i="4"/>
  <c r="H287" i="4"/>
  <c r="H275" i="4"/>
  <c r="H263" i="4"/>
  <c r="H251" i="4"/>
  <c r="H239" i="4"/>
  <c r="H227" i="4"/>
  <c r="H215" i="4"/>
  <c r="H203" i="4"/>
  <c r="H191" i="4"/>
  <c r="H179" i="4"/>
  <c r="H167" i="4"/>
  <c r="H155" i="4"/>
  <c r="H143" i="4"/>
  <c r="H131" i="4"/>
  <c r="H119" i="4"/>
  <c r="H107" i="4"/>
  <c r="H95" i="4"/>
  <c r="H83" i="4"/>
  <c r="H71" i="4"/>
  <c r="H59" i="4"/>
  <c r="H47" i="4"/>
  <c r="H35" i="4"/>
  <c r="H23" i="4"/>
  <c r="H11" i="4"/>
  <c r="H442" i="4"/>
  <c r="H430" i="4"/>
  <c r="H418" i="4"/>
  <c r="H406" i="4"/>
  <c r="H394" i="4"/>
  <c r="H382" i="4"/>
  <c r="H370" i="4"/>
  <c r="H358" i="4"/>
  <c r="H346" i="4"/>
  <c r="H334" i="4"/>
  <c r="H322" i="4"/>
  <c r="H310" i="4"/>
  <c r="H298" i="4"/>
  <c r="H286" i="4"/>
  <c r="H274" i="4"/>
  <c r="H262" i="4"/>
  <c r="H250" i="4"/>
  <c r="H238" i="4"/>
  <c r="H226" i="4"/>
  <c r="H214" i="4"/>
  <c r="H202" i="4"/>
  <c r="H190" i="4"/>
  <c r="H178" i="4"/>
  <c r="H166" i="4"/>
  <c r="H154" i="4"/>
  <c r="H142" i="4"/>
  <c r="H130" i="4"/>
  <c r="H118" i="4"/>
  <c r="H106" i="4"/>
  <c r="H94" i="4"/>
  <c r="H82" i="4"/>
  <c r="H70" i="4"/>
  <c r="H58" i="4"/>
  <c r="H46" i="4"/>
  <c r="H34" i="4"/>
  <c r="H22" i="4"/>
  <c r="H10" i="4"/>
  <c r="H436" i="4"/>
  <c r="H424" i="4"/>
  <c r="H412" i="4"/>
  <c r="H400" i="4"/>
  <c r="H388" i="4"/>
  <c r="H376" i="4"/>
  <c r="H364" i="4"/>
  <c r="H352" i="4"/>
  <c r="H340" i="4"/>
  <c r="H328" i="4"/>
  <c r="H316" i="4"/>
  <c r="H304" i="4"/>
  <c r="H292" i="4"/>
  <c r="H280" i="4"/>
  <c r="H268" i="4"/>
  <c r="H256" i="4"/>
  <c r="H244" i="4"/>
  <c r="H232" i="4"/>
  <c r="H220" i="4"/>
  <c r="H208" i="4"/>
  <c r="H196" i="4"/>
  <c r="H184" i="4"/>
  <c r="H172" i="4"/>
  <c r="H160" i="4"/>
  <c r="H148" i="4"/>
  <c r="H136" i="4"/>
  <c r="H124" i="4"/>
  <c r="H112" i="4"/>
  <c r="H100" i="4"/>
  <c r="H88" i="4"/>
  <c r="H76" i="4"/>
  <c r="H64" i="4"/>
  <c r="H52" i="4"/>
  <c r="H40" i="4"/>
  <c r="H28" i="4"/>
  <c r="H16" i="4"/>
  <c r="H441" i="4"/>
  <c r="H429" i="4"/>
  <c r="H417" i="4"/>
  <c r="H405" i="4"/>
  <c r="H393" i="4"/>
  <c r="H381" i="4"/>
  <c r="H369" i="4"/>
  <c r="H357" i="4"/>
  <c r="H345" i="4"/>
  <c r="H333" i="4"/>
  <c r="H321" i="4"/>
  <c r="H309" i="4"/>
  <c r="H297" i="4"/>
  <c r="H285" i="4"/>
  <c r="H273" i="4"/>
  <c r="H261" i="4"/>
  <c r="H249" i="4"/>
  <c r="H237" i="4"/>
  <c r="H225" i="4"/>
  <c r="H213" i="4"/>
  <c r="H201" i="4"/>
  <c r="H189" i="4"/>
  <c r="H177" i="4"/>
  <c r="H165" i="4"/>
  <c r="H153" i="4"/>
  <c r="H141" i="4"/>
  <c r="H129" i="4"/>
  <c r="H117" i="4"/>
  <c r="H105" i="4"/>
  <c r="H93" i="4"/>
  <c r="H81" i="4"/>
  <c r="H69" i="4"/>
  <c r="H57" i="4"/>
  <c r="H45" i="4"/>
  <c r="H33" i="4"/>
  <c r="H21" i="4"/>
  <c r="H9" i="4"/>
  <c r="H440" i="4"/>
  <c r="H428" i="4"/>
  <c r="H416" i="4"/>
  <c r="H404" i="4"/>
  <c r="H392" i="4"/>
  <c r="H380" i="4"/>
  <c r="H368" i="4"/>
  <c r="H356" i="4"/>
  <c r="H344" i="4"/>
  <c r="H332" i="4"/>
  <c r="H320" i="4"/>
  <c r="H308" i="4"/>
  <c r="H296" i="4"/>
  <c r="H284" i="4"/>
  <c r="H272" i="4"/>
  <c r="H260" i="4"/>
  <c r="H248" i="4"/>
  <c r="H236" i="4"/>
  <c r="H224" i="4"/>
  <c r="H212" i="4"/>
  <c r="H200" i="4"/>
  <c r="H188" i="4"/>
  <c r="H176" i="4"/>
  <c r="H164" i="4"/>
  <c r="H152" i="4"/>
  <c r="H140" i="4"/>
  <c r="H128" i="4"/>
  <c r="H116" i="4"/>
  <c r="H104" i="4"/>
  <c r="H92" i="4"/>
  <c r="H80" i="4"/>
  <c r="H68" i="4"/>
  <c r="H56" i="4"/>
  <c r="H44" i="4"/>
  <c r="H32" i="4"/>
  <c r="H20" i="4"/>
  <c r="H8" i="4"/>
  <c r="H439" i="4"/>
  <c r="H427" i="4"/>
  <c r="H415" i="4"/>
  <c r="H403" i="4"/>
  <c r="H391" i="4"/>
  <c r="H379" i="4"/>
  <c r="H367" i="4"/>
  <c r="H355" i="4"/>
  <c r="H343" i="4"/>
  <c r="H331" i="4"/>
  <c r="H319" i="4"/>
  <c r="H307" i="4"/>
  <c r="H295" i="4"/>
  <c r="H283" i="4"/>
  <c r="H271" i="4"/>
  <c r="H259" i="4"/>
  <c r="H247" i="4"/>
  <c r="H235" i="4"/>
  <c r="H223" i="4"/>
  <c r="H211" i="4"/>
  <c r="H199" i="4"/>
  <c r="H187" i="4"/>
  <c r="H175" i="4"/>
  <c r="H163" i="4"/>
  <c r="H151" i="4"/>
  <c r="H139" i="4"/>
  <c r="H127" i="4"/>
  <c r="H115" i="4"/>
  <c r="H103" i="4"/>
  <c r="H91" i="4"/>
  <c r="H79" i="4"/>
  <c r="H67" i="4"/>
  <c r="H55" i="4"/>
  <c r="H43" i="4"/>
  <c r="H31" i="4"/>
  <c r="H19" i="4"/>
  <c r="H7" i="4"/>
  <c r="H438" i="4"/>
  <c r="H426" i="4"/>
  <c r="H414" i="4"/>
  <c r="H402" i="4"/>
  <c r="H390" i="4"/>
  <c r="H378" i="4"/>
  <c r="H366" i="4"/>
  <c r="H354" i="4"/>
  <c r="H342" i="4"/>
  <c r="H330" i="4"/>
  <c r="H318" i="4"/>
  <c r="H306" i="4"/>
  <c r="H294" i="4"/>
  <c r="H282" i="4"/>
  <c r="H270" i="4"/>
  <c r="H258" i="4"/>
  <c r="H246" i="4"/>
  <c r="H234" i="4"/>
  <c r="H222" i="4"/>
  <c r="H210" i="4"/>
  <c r="H198" i="4"/>
  <c r="H186" i="4"/>
  <c r="H174" i="4"/>
  <c r="H162" i="4"/>
  <c r="H150" i="4"/>
  <c r="H138" i="4"/>
  <c r="H126" i="4"/>
  <c r="H114" i="4"/>
  <c r="H102" i="4"/>
  <c r="H90" i="4"/>
  <c r="H78" i="4"/>
  <c r="H66" i="4"/>
  <c r="H54" i="4"/>
  <c r="H42" i="4"/>
  <c r="H30" i="4"/>
  <c r="H18" i="4"/>
  <c r="H6" i="4"/>
  <c r="H437" i="4"/>
  <c r="H425" i="4"/>
  <c r="H413" i="4"/>
  <c r="H401" i="4"/>
  <c r="H389" i="4"/>
  <c r="H377" i="4"/>
  <c r="H365" i="4"/>
  <c r="H353" i="4"/>
  <c r="H341" i="4"/>
  <c r="H329" i="4"/>
  <c r="H317" i="4"/>
  <c r="H305" i="4"/>
  <c r="H293" i="4"/>
  <c r="H281" i="4"/>
  <c r="H269" i="4"/>
  <c r="H257" i="4"/>
  <c r="H245" i="4"/>
  <c r="H233" i="4"/>
  <c r="H221" i="4"/>
  <c r="H209" i="4"/>
  <c r="H197" i="4"/>
  <c r="H185" i="4"/>
  <c r="H173" i="4"/>
  <c r="H161" i="4"/>
  <c r="H149" i="4"/>
  <c r="H137" i="4"/>
  <c r="H125" i="4"/>
  <c r="H113" i="4"/>
  <c r="H101" i="4"/>
  <c r="H89" i="4"/>
  <c r="H77" i="4"/>
  <c r="H65" i="4"/>
  <c r="H53" i="4"/>
  <c r="H41" i="4"/>
  <c r="H29" i="4"/>
  <c r="H17" i="4"/>
  <c r="H5" i="4"/>
  <c r="L2" i="4" l="1"/>
  <c r="K2" i="4"/>
  <c r="I5" i="4"/>
  <c r="M5" i="4" s="1"/>
  <c r="I335" i="4"/>
  <c r="M335" i="4" s="1"/>
  <c r="I225" i="4"/>
  <c r="M225" i="4" s="1"/>
  <c r="I115" i="4"/>
  <c r="M115" i="4" s="1"/>
  <c r="I155" i="4"/>
  <c r="M155" i="4" s="1"/>
  <c r="I45" i="4"/>
  <c r="M45" i="4" s="1"/>
  <c r="I265" i="4"/>
  <c r="M265" i="4" s="1"/>
  <c r="I375" i="4"/>
  <c r="M375" i="4" s="1"/>
  <c r="I112" i="4"/>
  <c r="M112" i="4" s="1"/>
  <c r="I442" i="4"/>
  <c r="M442" i="4" s="1"/>
  <c r="I222" i="4"/>
  <c r="M222" i="4" s="1"/>
  <c r="I332" i="4"/>
  <c r="M332" i="4" s="1"/>
  <c r="I401" i="4"/>
  <c r="M401" i="4" s="1"/>
  <c r="I181" i="4"/>
  <c r="M181" i="4" s="1"/>
  <c r="I291" i="4"/>
  <c r="M291" i="4" s="1"/>
  <c r="I71" i="4"/>
  <c r="M71" i="4" s="1"/>
  <c r="I295" i="4"/>
  <c r="M295" i="4" s="1"/>
  <c r="I185" i="4"/>
  <c r="M185" i="4" s="1"/>
  <c r="I75" i="4"/>
  <c r="M75" i="4" s="1"/>
  <c r="I405" i="4"/>
  <c r="M405" i="4" s="1"/>
  <c r="I52" i="4"/>
  <c r="M52" i="4" s="1"/>
  <c r="I272" i="4"/>
  <c r="M272" i="4" s="1"/>
  <c r="I162" i="4"/>
  <c r="M162" i="4" s="1"/>
  <c r="I382" i="4"/>
  <c r="M382" i="4" s="1"/>
  <c r="I427" i="4"/>
  <c r="M427" i="4" s="1"/>
  <c r="I97" i="4"/>
  <c r="M97" i="4" s="1"/>
  <c r="I207" i="4"/>
  <c r="M207" i="4" s="1"/>
  <c r="I317" i="4"/>
  <c r="M317" i="4" s="1"/>
  <c r="I177" i="4"/>
  <c r="M177" i="4" s="1"/>
  <c r="I397" i="4"/>
  <c r="M397" i="4" s="1"/>
  <c r="I67" i="4"/>
  <c r="M67" i="4" s="1"/>
  <c r="I287" i="4"/>
  <c r="M287" i="4" s="1"/>
  <c r="I190" i="4"/>
  <c r="M190" i="4" s="1"/>
  <c r="I80" i="4"/>
  <c r="M80" i="4" s="1"/>
  <c r="I300" i="4"/>
  <c r="M300" i="4" s="1"/>
  <c r="I410" i="4"/>
  <c r="M410" i="4" s="1"/>
  <c r="I229" i="4"/>
  <c r="M229" i="4" s="1"/>
  <c r="I9" i="4"/>
  <c r="M9" i="4" s="1"/>
  <c r="I339" i="4"/>
  <c r="M339" i="4" s="1"/>
  <c r="I119" i="4"/>
  <c r="M119" i="4" s="1"/>
  <c r="I271" i="4"/>
  <c r="M271" i="4" s="1"/>
  <c r="I51" i="4"/>
  <c r="M51" i="4" s="1"/>
  <c r="I161" i="4"/>
  <c r="M161" i="4" s="1"/>
  <c r="I381" i="4"/>
  <c r="M381" i="4" s="1"/>
  <c r="I100" i="4"/>
  <c r="M100" i="4" s="1"/>
  <c r="I320" i="4"/>
  <c r="M320" i="4" s="1"/>
  <c r="I210" i="4"/>
  <c r="M210" i="4" s="1"/>
  <c r="I430" i="4"/>
  <c r="M430" i="4" s="1"/>
  <c r="I85" i="4"/>
  <c r="M85" i="4" s="1"/>
  <c r="I195" i="4"/>
  <c r="M195" i="4" s="1"/>
  <c r="I305" i="4"/>
  <c r="M305" i="4" s="1"/>
  <c r="I415" i="4"/>
  <c r="M415" i="4" s="1"/>
  <c r="I16" i="4"/>
  <c r="M16" i="4" s="1"/>
  <c r="I346" i="4"/>
  <c r="M346" i="4" s="1"/>
  <c r="I126" i="4"/>
  <c r="M126" i="4" s="1"/>
  <c r="I236" i="4"/>
  <c r="M236" i="4" s="1"/>
  <c r="I101" i="4"/>
  <c r="M101" i="4" s="1"/>
  <c r="I321" i="4"/>
  <c r="M321" i="4" s="1"/>
  <c r="I211" i="4"/>
  <c r="M211" i="4" s="1"/>
  <c r="I431" i="4"/>
  <c r="M431" i="4" s="1"/>
  <c r="I76" i="4"/>
  <c r="M76" i="4" s="1"/>
  <c r="I296" i="4"/>
  <c r="M296" i="4" s="1"/>
  <c r="I186" i="4"/>
  <c r="M186" i="4" s="1"/>
  <c r="I406" i="4"/>
  <c r="M406" i="4" s="1"/>
  <c r="I307" i="4"/>
  <c r="M307" i="4" s="1"/>
  <c r="I87" i="4"/>
  <c r="M87" i="4" s="1"/>
  <c r="I197" i="4"/>
  <c r="M197" i="4" s="1"/>
  <c r="I417" i="4"/>
  <c r="M417" i="4" s="1"/>
  <c r="I6" i="4"/>
  <c r="M6" i="4" s="1"/>
  <c r="I116" i="4"/>
  <c r="M116" i="4" s="1"/>
  <c r="I336" i="4"/>
  <c r="M336" i="4" s="1"/>
  <c r="I226" i="4"/>
  <c r="M226" i="4" s="1"/>
  <c r="I361" i="4"/>
  <c r="M361" i="4" s="1"/>
  <c r="I141" i="4"/>
  <c r="M141" i="4" s="1"/>
  <c r="I251" i="4"/>
  <c r="M251" i="4" s="1"/>
  <c r="I31" i="4"/>
  <c r="M31" i="4" s="1"/>
  <c r="I208" i="4"/>
  <c r="M208" i="4" s="1"/>
  <c r="I318" i="4"/>
  <c r="M318" i="4" s="1"/>
  <c r="I98" i="4"/>
  <c r="M98" i="4" s="1"/>
  <c r="I428" i="4"/>
  <c r="M428" i="4" s="1"/>
  <c r="I113" i="4"/>
  <c r="M113" i="4" s="1"/>
  <c r="I333" i="4"/>
  <c r="M333" i="4" s="1"/>
  <c r="I223" i="4"/>
  <c r="M223" i="4" s="1"/>
  <c r="I443" i="4"/>
  <c r="M443" i="4" s="1"/>
  <c r="I403" i="4"/>
  <c r="M403" i="4" s="1"/>
  <c r="I183" i="4"/>
  <c r="M183" i="4" s="1"/>
  <c r="I293" i="4"/>
  <c r="M293" i="4" s="1"/>
  <c r="I73" i="4"/>
  <c r="M73" i="4" s="1"/>
  <c r="I412" i="4"/>
  <c r="M412" i="4" s="1"/>
  <c r="I82" i="4"/>
  <c r="M82" i="4" s="1"/>
  <c r="I192" i="4"/>
  <c r="M192" i="4" s="1"/>
  <c r="I302" i="4"/>
  <c r="M302" i="4" s="1"/>
  <c r="I398" i="4"/>
  <c r="M398" i="4" s="1"/>
  <c r="I178" i="4"/>
  <c r="M178" i="4" s="1"/>
  <c r="I68" i="4"/>
  <c r="M68" i="4" s="1"/>
  <c r="I288" i="4"/>
  <c r="M288" i="4" s="1"/>
  <c r="I228" i="4"/>
  <c r="M228" i="4" s="1"/>
  <c r="I8" i="4"/>
  <c r="M8" i="4" s="1"/>
  <c r="I338" i="4"/>
  <c r="M338" i="4" s="1"/>
  <c r="I118" i="4"/>
  <c r="M118" i="4" s="1"/>
  <c r="I362" i="4"/>
  <c r="M362" i="4" s="1"/>
  <c r="I142" i="4"/>
  <c r="M142" i="4" s="1"/>
  <c r="I252" i="4"/>
  <c r="M252" i="4" s="1"/>
  <c r="I32" i="4"/>
  <c r="M32" i="4" s="1"/>
  <c r="I429" i="4"/>
  <c r="M429" i="4" s="1"/>
  <c r="I209" i="4"/>
  <c r="M209" i="4" s="1"/>
  <c r="I319" i="4"/>
  <c r="M319" i="4" s="1"/>
  <c r="I99" i="4"/>
  <c r="M99" i="4" s="1"/>
  <c r="I184" i="4"/>
  <c r="M184" i="4" s="1"/>
  <c r="I294" i="4"/>
  <c r="M294" i="4" s="1"/>
  <c r="I404" i="4"/>
  <c r="M404" i="4" s="1"/>
  <c r="I74" i="4"/>
  <c r="M74" i="4" s="1"/>
  <c r="I196" i="4"/>
  <c r="M196" i="4" s="1"/>
  <c r="I416" i="4"/>
  <c r="M416" i="4" s="1"/>
  <c r="I86" i="4"/>
  <c r="M86" i="4" s="1"/>
  <c r="I306" i="4"/>
  <c r="M306" i="4" s="1"/>
  <c r="I292" i="4"/>
  <c r="M292" i="4" s="1"/>
  <c r="I182" i="4"/>
  <c r="M182" i="4" s="1"/>
  <c r="I402" i="4"/>
  <c r="M402" i="4" s="1"/>
  <c r="I72" i="4"/>
  <c r="M72" i="4" s="1"/>
  <c r="I149" i="4"/>
  <c r="M149" i="4" s="1"/>
  <c r="I259" i="4"/>
  <c r="M259" i="4" s="1"/>
  <c r="I39" i="4"/>
  <c r="M39" i="4" s="1"/>
  <c r="I369" i="4"/>
  <c r="M369" i="4" s="1"/>
  <c r="I385" i="4"/>
  <c r="M385" i="4" s="1"/>
  <c r="I165" i="4"/>
  <c r="M165" i="4" s="1"/>
  <c r="I55" i="4"/>
  <c r="M55" i="4" s="1"/>
  <c r="I275" i="4"/>
  <c r="M275" i="4" s="1"/>
  <c r="I324" i="4"/>
  <c r="M324" i="4" s="1"/>
  <c r="I434" i="4"/>
  <c r="M434" i="4" s="1"/>
  <c r="I214" i="4"/>
  <c r="M214" i="4" s="1"/>
  <c r="I104" i="4"/>
  <c r="M104" i="4" s="1"/>
  <c r="I304" i="4"/>
  <c r="M304" i="4" s="1"/>
  <c r="I414" i="4"/>
  <c r="M414" i="4" s="1"/>
  <c r="I194" i="4"/>
  <c r="M194" i="4" s="1"/>
  <c r="I84" i="4"/>
  <c r="M84" i="4" s="1"/>
  <c r="I311" i="4"/>
  <c r="M311" i="4" s="1"/>
  <c r="I201" i="4"/>
  <c r="M201" i="4" s="1"/>
  <c r="I421" i="4"/>
  <c r="M421" i="4" s="1"/>
  <c r="I91" i="4"/>
  <c r="M91" i="4" s="1"/>
  <c r="I40" i="4"/>
  <c r="M40" i="4" s="1"/>
  <c r="I150" i="4"/>
  <c r="M150" i="4" s="1"/>
  <c r="I260" i="4"/>
  <c r="M260" i="4" s="1"/>
  <c r="I370" i="4"/>
  <c r="M370" i="4" s="1"/>
  <c r="I59" i="4"/>
  <c r="M59" i="4" s="1"/>
  <c r="I279" i="4"/>
  <c r="M279" i="4" s="1"/>
  <c r="I169" i="4"/>
  <c r="M169" i="4" s="1"/>
  <c r="I389" i="4"/>
  <c r="M389" i="4" s="1"/>
  <c r="I215" i="4"/>
  <c r="M215" i="4" s="1"/>
  <c r="I325" i="4"/>
  <c r="M325" i="4" s="1"/>
  <c r="I435" i="4"/>
  <c r="M435" i="4" s="1"/>
  <c r="I105" i="4"/>
  <c r="M105" i="4" s="1"/>
  <c r="I189" i="4"/>
  <c r="M189" i="4" s="1"/>
  <c r="I79" i="4"/>
  <c r="M79" i="4" s="1"/>
  <c r="I299" i="4"/>
  <c r="M299" i="4" s="1"/>
  <c r="I409" i="4"/>
  <c r="M409" i="4" s="1"/>
  <c r="I89" i="4"/>
  <c r="M89" i="4" s="1"/>
  <c r="I309" i="4"/>
  <c r="M309" i="4" s="1"/>
  <c r="I419" i="4"/>
  <c r="M419" i="4" s="1"/>
  <c r="I199" i="4"/>
  <c r="M199" i="4" s="1"/>
  <c r="I135" i="4"/>
  <c r="M135" i="4" s="1"/>
  <c r="I25" i="4"/>
  <c r="M25" i="4" s="1"/>
  <c r="I245" i="4"/>
  <c r="M245" i="4" s="1"/>
  <c r="I355" i="4"/>
  <c r="M355" i="4" s="1"/>
  <c r="I280" i="4"/>
  <c r="M280" i="4" s="1"/>
  <c r="I390" i="4"/>
  <c r="M390" i="4" s="1"/>
  <c r="I60" i="4"/>
  <c r="M60" i="4" s="1"/>
  <c r="I170" i="4"/>
  <c r="M170" i="4" s="1"/>
  <c r="I436" i="4"/>
  <c r="M436" i="4" s="1"/>
  <c r="I106" i="4"/>
  <c r="M106" i="4" s="1"/>
  <c r="I216" i="4"/>
  <c r="M216" i="4" s="1"/>
  <c r="I326" i="4"/>
  <c r="M326" i="4" s="1"/>
  <c r="I411" i="4"/>
  <c r="M411" i="4" s="1"/>
  <c r="I191" i="4"/>
  <c r="M191" i="4" s="1"/>
  <c r="I81" i="4"/>
  <c r="M81" i="4" s="1"/>
  <c r="I301" i="4"/>
  <c r="M301" i="4" s="1"/>
  <c r="I420" i="4"/>
  <c r="M420" i="4" s="1"/>
  <c r="I90" i="4"/>
  <c r="M90" i="4" s="1"/>
  <c r="I200" i="4"/>
  <c r="M200" i="4" s="1"/>
  <c r="I310" i="4"/>
  <c r="M310" i="4" s="1"/>
  <c r="I107" i="4"/>
  <c r="M107" i="4" s="1"/>
  <c r="I217" i="4"/>
  <c r="M217" i="4" s="1"/>
  <c r="I437" i="4"/>
  <c r="M437" i="4" s="1"/>
  <c r="I327" i="4"/>
  <c r="M327" i="4" s="1"/>
  <c r="I93" i="4"/>
  <c r="M93" i="4" s="1"/>
  <c r="I203" i="4"/>
  <c r="M203" i="4" s="1"/>
  <c r="I313" i="4"/>
  <c r="M313" i="4" s="1"/>
  <c r="I423" i="4"/>
  <c r="M423" i="4" s="1"/>
  <c r="I399" i="4"/>
  <c r="M399" i="4" s="1"/>
  <c r="I69" i="4"/>
  <c r="M69" i="4" s="1"/>
  <c r="I289" i="4"/>
  <c r="M289" i="4" s="1"/>
  <c r="I179" i="4"/>
  <c r="M179" i="4" s="1"/>
  <c r="I373" i="4"/>
  <c r="M373" i="4" s="1"/>
  <c r="I263" i="4"/>
  <c r="M263" i="4" s="1"/>
  <c r="I153" i="4"/>
  <c r="M153" i="4" s="1"/>
  <c r="I43" i="4"/>
  <c r="M43" i="4" s="1"/>
  <c r="I65" i="4"/>
  <c r="M65" i="4" s="1"/>
  <c r="I285" i="4"/>
  <c r="M285" i="4" s="1"/>
  <c r="I395" i="4"/>
  <c r="M395" i="4" s="1"/>
  <c r="I175" i="4"/>
  <c r="M175" i="4" s="1"/>
  <c r="I334" i="4"/>
  <c r="M334" i="4" s="1"/>
  <c r="I224" i="4"/>
  <c r="M224" i="4" s="1"/>
  <c r="I114" i="4"/>
  <c r="M114" i="4" s="1"/>
  <c r="I374" i="4"/>
  <c r="M374" i="4" s="1"/>
  <c r="I154" i="4"/>
  <c r="M154" i="4" s="1"/>
  <c r="I264" i="4"/>
  <c r="M264" i="4" s="1"/>
  <c r="I44" i="4"/>
  <c r="M44" i="4" s="1"/>
  <c r="I176" i="4"/>
  <c r="M176" i="4" s="1"/>
  <c r="I66" i="4"/>
  <c r="M66" i="4" s="1"/>
  <c r="I286" i="4"/>
  <c r="M286" i="4" s="1"/>
  <c r="I396" i="4"/>
  <c r="M396" i="4" s="1"/>
  <c r="I328" i="4"/>
  <c r="M328" i="4" s="1"/>
  <c r="I438" i="4"/>
  <c r="M438" i="4" s="1"/>
  <c r="I108" i="4"/>
  <c r="M108" i="4" s="1"/>
  <c r="I218" i="4"/>
  <c r="M218" i="4" s="1"/>
  <c r="I424" i="4"/>
  <c r="M424" i="4" s="1"/>
  <c r="I94" i="4"/>
  <c r="M94" i="4" s="1"/>
  <c r="I204" i="4"/>
  <c r="M204" i="4" s="1"/>
  <c r="I314" i="4"/>
  <c r="M314" i="4" s="1"/>
  <c r="I413" i="4"/>
  <c r="M413" i="4" s="1"/>
  <c r="I193" i="4"/>
  <c r="M193" i="4" s="1"/>
  <c r="I83" i="4"/>
  <c r="M83" i="4" s="1"/>
  <c r="I303" i="4"/>
  <c r="M303" i="4" s="1"/>
  <c r="I400" i="4"/>
  <c r="M400" i="4" s="1"/>
  <c r="I180" i="4"/>
  <c r="M180" i="4" s="1"/>
  <c r="I70" i="4"/>
  <c r="M70" i="4" s="1"/>
  <c r="I290" i="4"/>
  <c r="M290" i="4" s="1"/>
  <c r="I322" i="4"/>
  <c r="M322" i="4" s="1"/>
  <c r="I432" i="4"/>
  <c r="M432" i="4" s="1"/>
  <c r="I102" i="4"/>
  <c r="M102" i="4" s="1"/>
  <c r="I212" i="4"/>
  <c r="M212" i="4" s="1"/>
  <c r="I88" i="4"/>
  <c r="M88" i="4" s="1"/>
  <c r="I308" i="4"/>
  <c r="M308" i="4" s="1"/>
  <c r="I418" i="4"/>
  <c r="M418" i="4" s="1"/>
  <c r="I198" i="4"/>
  <c r="M198" i="4" s="1"/>
  <c r="I17" i="4"/>
  <c r="M17" i="4" s="1"/>
  <c r="I347" i="4"/>
  <c r="M347" i="4" s="1"/>
  <c r="I127" i="4"/>
  <c r="M127" i="4" s="1"/>
  <c r="I237" i="4"/>
  <c r="M237" i="4" s="1"/>
  <c r="I53" i="4"/>
  <c r="M53" i="4" s="1"/>
  <c r="I163" i="4"/>
  <c r="M163" i="4" s="1"/>
  <c r="I273" i="4"/>
  <c r="M273" i="4" s="1"/>
  <c r="I383" i="4"/>
  <c r="M383" i="4" s="1"/>
  <c r="I78" i="4"/>
  <c r="M78" i="4" s="1"/>
  <c r="I298" i="4"/>
  <c r="M298" i="4" s="1"/>
  <c r="I408" i="4"/>
  <c r="M408" i="4" s="1"/>
  <c r="I188" i="4"/>
  <c r="M188" i="4" s="1"/>
  <c r="I348" i="4"/>
  <c r="M348" i="4" s="1"/>
  <c r="I238" i="4"/>
  <c r="M238" i="4" s="1"/>
  <c r="I128" i="4"/>
  <c r="M128" i="4" s="1"/>
  <c r="I18" i="4"/>
  <c r="M18" i="4" s="1"/>
  <c r="I164" i="4"/>
  <c r="M164" i="4" s="1"/>
  <c r="I54" i="4"/>
  <c r="M54" i="4" s="1"/>
  <c r="I274" i="4"/>
  <c r="M274" i="4" s="1"/>
  <c r="I384" i="4"/>
  <c r="M384" i="4" s="1"/>
  <c r="I433" i="4"/>
  <c r="M433" i="4" s="1"/>
  <c r="I213" i="4"/>
  <c r="M213" i="4" s="1"/>
  <c r="I323" i="4"/>
  <c r="M323" i="4" s="1"/>
  <c r="I103" i="4"/>
  <c r="M103" i="4" s="1"/>
  <c r="I77" i="4"/>
  <c r="M77" i="4" s="1"/>
  <c r="I297" i="4"/>
  <c r="M297" i="4" s="1"/>
  <c r="I187" i="4"/>
  <c r="M187" i="4" s="1"/>
  <c r="I407" i="4"/>
  <c r="M407" i="4" s="1"/>
  <c r="I92" i="4"/>
  <c r="M92" i="4" s="1"/>
  <c r="I202" i="4"/>
  <c r="M202" i="4" s="1"/>
  <c r="I312" i="4"/>
  <c r="M312" i="4" s="1"/>
  <c r="I422" i="4"/>
  <c r="M422" i="4" s="1"/>
  <c r="N18" i="4" l="1"/>
  <c r="J18" i="4"/>
  <c r="I241" i="4"/>
  <c r="M241" i="4" s="1"/>
  <c r="I21" i="4"/>
  <c r="M21" i="4" s="1"/>
  <c r="I131" i="4"/>
  <c r="M131" i="4" s="1"/>
  <c r="I351" i="4"/>
  <c r="M351" i="4" s="1"/>
  <c r="I281" i="4"/>
  <c r="M281" i="4" s="1"/>
  <c r="I61" i="4"/>
  <c r="M61" i="4" s="1"/>
  <c r="I391" i="4"/>
  <c r="M391" i="4" s="1"/>
  <c r="I171" i="4"/>
  <c r="M171" i="4" s="1"/>
  <c r="I340" i="4"/>
  <c r="M340" i="4" s="1"/>
  <c r="I120" i="4"/>
  <c r="M120" i="4" s="1"/>
  <c r="I230" i="4"/>
  <c r="M230" i="4" s="1"/>
  <c r="I10" i="4"/>
  <c r="M10" i="4" s="1"/>
  <c r="J187" i="4"/>
  <c r="N187" i="4"/>
  <c r="N128" i="4"/>
  <c r="J128" i="4"/>
  <c r="N127" i="4"/>
  <c r="J127" i="4"/>
  <c r="N70" i="4"/>
  <c r="J70" i="4"/>
  <c r="J108" i="4"/>
  <c r="N108" i="4"/>
  <c r="N114" i="4"/>
  <c r="J114" i="4"/>
  <c r="J179" i="4"/>
  <c r="N179" i="4"/>
  <c r="J310" i="4"/>
  <c r="N310" i="4"/>
  <c r="J170" i="4"/>
  <c r="N170" i="4"/>
  <c r="J409" i="4"/>
  <c r="N409" i="4"/>
  <c r="J370" i="4"/>
  <c r="N370" i="4"/>
  <c r="N104" i="4"/>
  <c r="J104" i="4"/>
  <c r="N72" i="4"/>
  <c r="J72" i="4"/>
  <c r="N99" i="4"/>
  <c r="J99" i="4"/>
  <c r="J288" i="4"/>
  <c r="N288" i="4"/>
  <c r="N443" i="4"/>
  <c r="J443" i="4"/>
  <c r="N226" i="4"/>
  <c r="J226" i="4"/>
  <c r="N431" i="4"/>
  <c r="J431" i="4"/>
  <c r="N430" i="4"/>
  <c r="J430" i="4"/>
  <c r="J410" i="4"/>
  <c r="N410" i="4"/>
  <c r="N382" i="4"/>
  <c r="J382" i="4"/>
  <c r="J332" i="4"/>
  <c r="N332" i="4"/>
  <c r="N347" i="4"/>
  <c r="J347" i="4"/>
  <c r="J180" i="4"/>
  <c r="N180" i="4"/>
  <c r="N438" i="4"/>
  <c r="J438" i="4"/>
  <c r="J200" i="4"/>
  <c r="N200" i="4"/>
  <c r="J260" i="4"/>
  <c r="N260" i="4"/>
  <c r="N334" i="4"/>
  <c r="J334" i="4"/>
  <c r="N69" i="4"/>
  <c r="J69" i="4"/>
  <c r="N90" i="4"/>
  <c r="J90" i="4"/>
  <c r="N390" i="4"/>
  <c r="J390" i="4"/>
  <c r="N79" i="4"/>
  <c r="J79" i="4"/>
  <c r="N150" i="4"/>
  <c r="J150" i="4"/>
  <c r="J434" i="4"/>
  <c r="N434" i="4"/>
  <c r="J182" i="4"/>
  <c r="N182" i="4"/>
  <c r="N209" i="4"/>
  <c r="J209" i="4"/>
  <c r="J178" i="4"/>
  <c r="N178" i="4"/>
  <c r="J333" i="4"/>
  <c r="N333" i="4"/>
  <c r="N116" i="4"/>
  <c r="J116" i="4"/>
  <c r="J321" i="4"/>
  <c r="N321" i="4"/>
  <c r="N320" i="4"/>
  <c r="J320" i="4"/>
  <c r="J80" i="4"/>
  <c r="N80" i="4"/>
  <c r="J272" i="4"/>
  <c r="N272" i="4"/>
  <c r="J442" i="4"/>
  <c r="N442" i="4"/>
  <c r="N238" i="4"/>
  <c r="J238" i="4"/>
  <c r="J336" i="4"/>
  <c r="N336" i="4"/>
  <c r="J211" i="4"/>
  <c r="N211" i="4"/>
  <c r="N210" i="4"/>
  <c r="J210" i="4"/>
  <c r="N300" i="4"/>
  <c r="J300" i="4"/>
  <c r="N162" i="4"/>
  <c r="J162" i="4"/>
  <c r="N222" i="4"/>
  <c r="J222" i="4"/>
  <c r="I63" i="4"/>
  <c r="M63" i="4" s="1"/>
  <c r="I283" i="4"/>
  <c r="M283" i="4" s="1"/>
  <c r="I173" i="4"/>
  <c r="M173" i="4" s="1"/>
  <c r="I393" i="4"/>
  <c r="M393" i="4" s="1"/>
  <c r="I267" i="4"/>
  <c r="M267" i="4" s="1"/>
  <c r="I377" i="4"/>
  <c r="M377" i="4" s="1"/>
  <c r="I47" i="4"/>
  <c r="M47" i="4" s="1"/>
  <c r="I157" i="4"/>
  <c r="M157" i="4" s="1"/>
  <c r="I29" i="4"/>
  <c r="M29" i="4" s="1"/>
  <c r="I359" i="4"/>
  <c r="M359" i="4" s="1"/>
  <c r="I249" i="4"/>
  <c r="M249" i="4" s="1"/>
  <c r="I139" i="4"/>
  <c r="M139" i="4" s="1"/>
  <c r="N77" i="4"/>
  <c r="J77" i="4"/>
  <c r="N400" i="4"/>
  <c r="J400" i="4"/>
  <c r="J328" i="4"/>
  <c r="N328" i="4"/>
  <c r="I387" i="4"/>
  <c r="M387" i="4" s="1"/>
  <c r="I167" i="4"/>
  <c r="M167" i="4" s="1"/>
  <c r="I277" i="4"/>
  <c r="M277" i="4" s="1"/>
  <c r="I57" i="4"/>
  <c r="M57" i="4" s="1"/>
  <c r="I111" i="4"/>
  <c r="M111" i="4" s="1"/>
  <c r="I221" i="4"/>
  <c r="M221" i="4" s="1"/>
  <c r="I331" i="4"/>
  <c r="M331" i="4" s="1"/>
  <c r="I441" i="4"/>
  <c r="M441" i="4" s="1"/>
  <c r="I220" i="4"/>
  <c r="M220" i="4" s="1"/>
  <c r="I440" i="4"/>
  <c r="M440" i="4" s="1"/>
  <c r="I110" i="4"/>
  <c r="M110" i="4" s="1"/>
  <c r="I330" i="4"/>
  <c r="M330" i="4" s="1"/>
  <c r="N198" i="4"/>
  <c r="J198" i="4"/>
  <c r="N303" i="4"/>
  <c r="J303" i="4"/>
  <c r="J355" i="4"/>
  <c r="N355" i="4"/>
  <c r="J105" i="4"/>
  <c r="N105" i="4"/>
  <c r="J275" i="4"/>
  <c r="N275" i="4"/>
  <c r="J306" i="4"/>
  <c r="N306" i="4"/>
  <c r="N236" i="4"/>
  <c r="J236" i="4"/>
  <c r="J381" i="4"/>
  <c r="N381" i="4"/>
  <c r="J287" i="4"/>
  <c r="N287" i="4"/>
  <c r="J405" i="4"/>
  <c r="N405" i="4"/>
  <c r="J375" i="4"/>
  <c r="N375" i="4"/>
  <c r="I28" i="4"/>
  <c r="M28" i="4" s="1"/>
  <c r="I138" i="4"/>
  <c r="M138" i="4" s="1"/>
  <c r="I358" i="4"/>
  <c r="M358" i="4" s="1"/>
  <c r="I248" i="4"/>
  <c r="M248" i="4" s="1"/>
  <c r="I372" i="4"/>
  <c r="M372" i="4" s="1"/>
  <c r="I152" i="4"/>
  <c r="M152" i="4" s="1"/>
  <c r="I42" i="4"/>
  <c r="M42" i="4" s="1"/>
  <c r="I262" i="4"/>
  <c r="M262" i="4" s="1"/>
  <c r="I316" i="4"/>
  <c r="M316" i="4" s="1"/>
  <c r="I426" i="4"/>
  <c r="M426" i="4" s="1"/>
  <c r="I96" i="4"/>
  <c r="M96" i="4" s="1"/>
  <c r="I206" i="4"/>
  <c r="M206" i="4" s="1"/>
  <c r="I352" i="4"/>
  <c r="M352" i="4" s="1"/>
  <c r="I242" i="4"/>
  <c r="M242" i="4" s="1"/>
  <c r="I22" i="4"/>
  <c r="M22" i="4" s="1"/>
  <c r="I132" i="4"/>
  <c r="M132" i="4" s="1"/>
  <c r="N213" i="4"/>
  <c r="J213" i="4"/>
  <c r="N298" i="4"/>
  <c r="J298" i="4"/>
  <c r="N308" i="4"/>
  <c r="J308" i="4"/>
  <c r="N193" i="4"/>
  <c r="J193" i="4"/>
  <c r="N66" i="4"/>
  <c r="J66" i="4"/>
  <c r="J395" i="4"/>
  <c r="N395" i="4"/>
  <c r="J313" i="4"/>
  <c r="N313" i="4"/>
  <c r="N81" i="4"/>
  <c r="J81" i="4"/>
  <c r="N435" i="4"/>
  <c r="J435" i="4"/>
  <c r="J421" i="4"/>
  <c r="N421" i="4"/>
  <c r="N55" i="4"/>
  <c r="J55" i="4"/>
  <c r="N86" i="4"/>
  <c r="J86" i="4"/>
  <c r="N126" i="4"/>
  <c r="J126" i="4"/>
  <c r="N67" i="4"/>
  <c r="J67" i="4"/>
  <c r="J265" i="4"/>
  <c r="N265" i="4"/>
  <c r="I243" i="4"/>
  <c r="M243" i="4" s="1"/>
  <c r="I353" i="4"/>
  <c r="M353" i="4" s="1"/>
  <c r="I133" i="4"/>
  <c r="M133" i="4" s="1"/>
  <c r="I23" i="4"/>
  <c r="M23" i="4" s="1"/>
  <c r="I425" i="4"/>
  <c r="M425" i="4" s="1"/>
  <c r="I315" i="4"/>
  <c r="M315" i="4" s="1"/>
  <c r="I205" i="4"/>
  <c r="M205" i="4" s="1"/>
  <c r="I95" i="4"/>
  <c r="M95" i="4" s="1"/>
  <c r="I49" i="4"/>
  <c r="M49" i="4" s="1"/>
  <c r="I269" i="4"/>
  <c r="M269" i="4" s="1"/>
  <c r="I379" i="4"/>
  <c r="M379" i="4" s="1"/>
  <c r="I159" i="4"/>
  <c r="M159" i="4" s="1"/>
  <c r="I136" i="4"/>
  <c r="M136" i="4" s="1"/>
  <c r="I246" i="4"/>
  <c r="M246" i="4" s="1"/>
  <c r="I356" i="4"/>
  <c r="M356" i="4" s="1"/>
  <c r="I26" i="4"/>
  <c r="M26" i="4" s="1"/>
  <c r="N78" i="4"/>
  <c r="J78" i="4"/>
  <c r="N413" i="4"/>
  <c r="J413" i="4"/>
  <c r="N176" i="4"/>
  <c r="J176" i="4"/>
  <c r="N285" i="4"/>
  <c r="J285" i="4"/>
  <c r="J203" i="4"/>
  <c r="N203" i="4"/>
  <c r="N191" i="4"/>
  <c r="J191" i="4"/>
  <c r="N142" i="4"/>
  <c r="J142" i="4"/>
  <c r="N318" i="4"/>
  <c r="J318" i="4"/>
  <c r="N346" i="4"/>
  <c r="J346" i="4"/>
  <c r="J51" i="4"/>
  <c r="N51" i="4"/>
  <c r="J397" i="4"/>
  <c r="N397" i="4"/>
  <c r="N185" i="4"/>
  <c r="J185" i="4"/>
  <c r="N45" i="4"/>
  <c r="J45" i="4"/>
  <c r="I364" i="4"/>
  <c r="M364" i="4" s="1"/>
  <c r="I34" i="4"/>
  <c r="M34" i="4" s="1"/>
  <c r="I254" i="4"/>
  <c r="M254" i="4" s="1"/>
  <c r="I144" i="4"/>
  <c r="M144" i="4" s="1"/>
  <c r="I439" i="4"/>
  <c r="M439" i="4" s="1"/>
  <c r="I219" i="4"/>
  <c r="M219" i="4" s="1"/>
  <c r="I109" i="4"/>
  <c r="M109" i="4" s="1"/>
  <c r="I329" i="4"/>
  <c r="M329" i="4" s="1"/>
  <c r="I349" i="4"/>
  <c r="M349" i="4" s="1"/>
  <c r="I239" i="4"/>
  <c r="M239" i="4" s="1"/>
  <c r="I129" i="4"/>
  <c r="M129" i="4" s="1"/>
  <c r="I19" i="4"/>
  <c r="M19" i="4" s="1"/>
  <c r="J422" i="4"/>
  <c r="N422" i="4"/>
  <c r="N384" i="4"/>
  <c r="J384" i="4"/>
  <c r="N383" i="4"/>
  <c r="J383" i="4"/>
  <c r="N212" i="4"/>
  <c r="J212" i="4"/>
  <c r="N314" i="4"/>
  <c r="J314" i="4"/>
  <c r="N44" i="4"/>
  <c r="J44" i="4"/>
  <c r="J65" i="4"/>
  <c r="N65" i="4"/>
  <c r="J93" i="4"/>
  <c r="N93" i="4"/>
  <c r="N411" i="4"/>
  <c r="J411" i="4"/>
  <c r="N135" i="4"/>
  <c r="J135" i="4"/>
  <c r="N215" i="4"/>
  <c r="J215" i="4"/>
  <c r="N311" i="4"/>
  <c r="J311" i="4"/>
  <c r="J385" i="4"/>
  <c r="N385" i="4"/>
  <c r="N196" i="4"/>
  <c r="J196" i="4"/>
  <c r="N362" i="4"/>
  <c r="J362" i="4"/>
  <c r="J412" i="4"/>
  <c r="N412" i="4"/>
  <c r="J208" i="4"/>
  <c r="N208" i="4"/>
  <c r="J307" i="4"/>
  <c r="N307" i="4"/>
  <c r="N16" i="4"/>
  <c r="J16" i="4"/>
  <c r="J271" i="4"/>
  <c r="N271" i="4"/>
  <c r="N177" i="4"/>
  <c r="J177" i="4"/>
  <c r="J295" i="4"/>
  <c r="N295" i="4"/>
  <c r="N155" i="4"/>
  <c r="J155" i="4"/>
  <c r="I160" i="4"/>
  <c r="M160" i="4" s="1"/>
  <c r="I50" i="4"/>
  <c r="M50" i="4" s="1"/>
  <c r="I270" i="4"/>
  <c r="M270" i="4" s="1"/>
  <c r="I380" i="4"/>
  <c r="M380" i="4" s="1"/>
  <c r="I172" i="4"/>
  <c r="M172" i="4" s="1"/>
  <c r="I62" i="4"/>
  <c r="M62" i="4" s="1"/>
  <c r="I282" i="4"/>
  <c r="M282" i="4" s="1"/>
  <c r="I392" i="4"/>
  <c r="M392" i="4" s="1"/>
  <c r="I388" i="4"/>
  <c r="M388" i="4" s="1"/>
  <c r="I168" i="4"/>
  <c r="M168" i="4" s="1"/>
  <c r="I58" i="4"/>
  <c r="M58" i="4" s="1"/>
  <c r="I278" i="4"/>
  <c r="M278" i="4" s="1"/>
  <c r="N407" i="4"/>
  <c r="J407" i="4"/>
  <c r="I64" i="4"/>
  <c r="M64" i="4" s="1"/>
  <c r="I174" i="4"/>
  <c r="M174" i="4" s="1"/>
  <c r="I394" i="4"/>
  <c r="M394" i="4" s="1"/>
  <c r="I284" i="4"/>
  <c r="M284" i="4" s="1"/>
  <c r="I376" i="4"/>
  <c r="M376" i="4" s="1"/>
  <c r="I266" i="4"/>
  <c r="M266" i="4" s="1"/>
  <c r="I46" i="4"/>
  <c r="M46" i="4" s="1"/>
  <c r="I156" i="4"/>
  <c r="M156" i="4" s="1"/>
  <c r="I148" i="4"/>
  <c r="M148" i="4" s="1"/>
  <c r="I38" i="4"/>
  <c r="M38" i="4" s="1"/>
  <c r="I368" i="4"/>
  <c r="M368" i="4" s="1"/>
  <c r="I258" i="4"/>
  <c r="M258" i="4" s="1"/>
  <c r="N297" i="4"/>
  <c r="J297" i="4"/>
  <c r="N224" i="4"/>
  <c r="J224" i="4"/>
  <c r="N289" i="4"/>
  <c r="J289" i="4"/>
  <c r="N60" i="4"/>
  <c r="J60" i="4"/>
  <c r="N299" i="4"/>
  <c r="J299" i="4"/>
  <c r="N214" i="4"/>
  <c r="J214" i="4"/>
  <c r="N402" i="4"/>
  <c r="J402" i="4"/>
  <c r="N319" i="4"/>
  <c r="J319" i="4"/>
  <c r="N68" i="4"/>
  <c r="J68" i="4"/>
  <c r="N223" i="4"/>
  <c r="J223" i="4"/>
  <c r="J6" i="4"/>
  <c r="N6" i="4"/>
  <c r="N101" i="4"/>
  <c r="J101" i="4"/>
  <c r="N190" i="4"/>
  <c r="J190" i="4"/>
  <c r="N32" i="4"/>
  <c r="J32" i="4"/>
  <c r="N302" i="4"/>
  <c r="J302" i="4"/>
  <c r="J428" i="4"/>
  <c r="N428" i="4"/>
  <c r="J417" i="4"/>
  <c r="N417" i="4"/>
  <c r="N245" i="4"/>
  <c r="J245" i="4"/>
  <c r="N252" i="4"/>
  <c r="J252" i="4"/>
  <c r="J192" i="4"/>
  <c r="N192" i="4"/>
  <c r="N98" i="4"/>
  <c r="J98" i="4"/>
  <c r="N197" i="4"/>
  <c r="J197" i="4"/>
  <c r="N161" i="4"/>
  <c r="J161" i="4"/>
  <c r="J75" i="4"/>
  <c r="N75" i="4"/>
  <c r="J433" i="4"/>
  <c r="N433" i="4"/>
  <c r="N88" i="4"/>
  <c r="J88" i="4"/>
  <c r="J25" i="4"/>
  <c r="N25" i="4"/>
  <c r="J325" i="4"/>
  <c r="N325" i="4"/>
  <c r="J201" i="4"/>
  <c r="N201" i="4"/>
  <c r="J165" i="4"/>
  <c r="N165" i="4"/>
  <c r="N416" i="4"/>
  <c r="J416" i="4"/>
  <c r="J82" i="4"/>
  <c r="N82" i="4"/>
  <c r="N87" i="4"/>
  <c r="J87" i="4"/>
  <c r="I125" i="4"/>
  <c r="M125" i="4" s="1"/>
  <c r="I15" i="4"/>
  <c r="M15" i="4" s="1"/>
  <c r="I235" i="4"/>
  <c r="M235" i="4" s="1"/>
  <c r="I345" i="4"/>
  <c r="M345" i="4" s="1"/>
  <c r="I121" i="4"/>
  <c r="M121" i="4" s="1"/>
  <c r="I11" i="4"/>
  <c r="M11" i="4" s="1"/>
  <c r="I231" i="4"/>
  <c r="M231" i="4" s="1"/>
  <c r="I341" i="4"/>
  <c r="M341" i="4" s="1"/>
  <c r="I137" i="4"/>
  <c r="M137" i="4" s="1"/>
  <c r="I247" i="4"/>
  <c r="M247" i="4" s="1"/>
  <c r="I357" i="4"/>
  <c r="M357" i="4" s="1"/>
  <c r="I27" i="4"/>
  <c r="M27" i="4" s="1"/>
  <c r="J312" i="4"/>
  <c r="N312" i="4"/>
  <c r="N274" i="4"/>
  <c r="J274" i="4"/>
  <c r="N273" i="4"/>
  <c r="J273" i="4"/>
  <c r="N102" i="4"/>
  <c r="J102" i="4"/>
  <c r="N204" i="4"/>
  <c r="J204" i="4"/>
  <c r="J264" i="4"/>
  <c r="N264" i="4"/>
  <c r="N43" i="4"/>
  <c r="J43" i="4"/>
  <c r="N327" i="4"/>
  <c r="J327" i="4"/>
  <c r="J326" i="4"/>
  <c r="N326" i="4"/>
  <c r="N199" i="4"/>
  <c r="J199" i="4"/>
  <c r="N389" i="4"/>
  <c r="J389" i="4"/>
  <c r="J84" i="4"/>
  <c r="N84" i="4"/>
  <c r="N369" i="4"/>
  <c r="J369" i="4"/>
  <c r="N74" i="4"/>
  <c r="J74" i="4"/>
  <c r="J118" i="4"/>
  <c r="N118" i="4"/>
  <c r="J73" i="4"/>
  <c r="N73" i="4"/>
  <c r="N31" i="4"/>
  <c r="J31" i="4"/>
  <c r="J406" i="4"/>
  <c r="N406" i="4"/>
  <c r="N415" i="4"/>
  <c r="J415" i="4"/>
  <c r="J119" i="4"/>
  <c r="N119" i="4"/>
  <c r="J317" i="4"/>
  <c r="N317" i="4"/>
  <c r="J71" i="4"/>
  <c r="N71" i="4"/>
  <c r="N115" i="4"/>
  <c r="J115" i="4"/>
  <c r="N17" i="4"/>
  <c r="J17" i="4"/>
  <c r="J188" i="4"/>
  <c r="N188" i="4"/>
  <c r="N399" i="4"/>
  <c r="J399" i="4"/>
  <c r="J280" i="4"/>
  <c r="N280" i="4"/>
  <c r="N40" i="4"/>
  <c r="J40" i="4"/>
  <c r="N292" i="4"/>
  <c r="J292" i="4"/>
  <c r="N398" i="4"/>
  <c r="J398" i="4"/>
  <c r="J100" i="4"/>
  <c r="N100" i="4"/>
  <c r="N112" i="4"/>
  <c r="J112" i="4"/>
  <c r="I232" i="4"/>
  <c r="M232" i="4" s="1"/>
  <c r="I122" i="4"/>
  <c r="M122" i="4" s="1"/>
  <c r="I12" i="4"/>
  <c r="M12" i="4" s="1"/>
  <c r="I342" i="4"/>
  <c r="M342" i="4" s="1"/>
  <c r="I41" i="4"/>
  <c r="M41" i="4" s="1"/>
  <c r="I151" i="4"/>
  <c r="M151" i="4" s="1"/>
  <c r="I371" i="4"/>
  <c r="M371" i="4" s="1"/>
  <c r="I261" i="4"/>
  <c r="M261" i="4" s="1"/>
  <c r="I20" i="4"/>
  <c r="M20" i="4" s="1"/>
  <c r="I350" i="4"/>
  <c r="M350" i="4" s="1"/>
  <c r="I130" i="4"/>
  <c r="M130" i="4" s="1"/>
  <c r="I240" i="4"/>
  <c r="M240" i="4" s="1"/>
  <c r="N408" i="4"/>
  <c r="J408" i="4"/>
  <c r="J83" i="4"/>
  <c r="N83" i="4"/>
  <c r="N175" i="4"/>
  <c r="J175" i="4"/>
  <c r="J423" i="4"/>
  <c r="N423" i="4"/>
  <c r="J301" i="4"/>
  <c r="N301" i="4"/>
  <c r="N91" i="4"/>
  <c r="J91" i="4"/>
  <c r="I363" i="4"/>
  <c r="M363" i="4" s="1"/>
  <c r="I33" i="4"/>
  <c r="M33" i="4" s="1"/>
  <c r="I143" i="4"/>
  <c r="M143" i="4" s="1"/>
  <c r="I253" i="4"/>
  <c r="M253" i="4" s="1"/>
  <c r="I268" i="4"/>
  <c r="M268" i="4" s="1"/>
  <c r="I48" i="4"/>
  <c r="M48" i="4" s="1"/>
  <c r="I158" i="4"/>
  <c r="M158" i="4" s="1"/>
  <c r="I378" i="4"/>
  <c r="M378" i="4" s="1"/>
  <c r="I256" i="4"/>
  <c r="M256" i="4" s="1"/>
  <c r="I36" i="4"/>
  <c r="M36" i="4" s="1"/>
  <c r="I146" i="4"/>
  <c r="M146" i="4" s="1"/>
  <c r="I366" i="4"/>
  <c r="M366" i="4" s="1"/>
  <c r="N202" i="4"/>
  <c r="J202" i="4"/>
  <c r="N54" i="4"/>
  <c r="J54" i="4"/>
  <c r="N163" i="4"/>
  <c r="J163" i="4"/>
  <c r="J432" i="4"/>
  <c r="N432" i="4"/>
  <c r="N94" i="4"/>
  <c r="J94" i="4"/>
  <c r="N154" i="4"/>
  <c r="J154" i="4"/>
  <c r="N153" i="4"/>
  <c r="J153" i="4"/>
  <c r="N437" i="4"/>
  <c r="J437" i="4"/>
  <c r="N216" i="4"/>
  <c r="J216" i="4"/>
  <c r="N419" i="4"/>
  <c r="J419" i="4"/>
  <c r="J169" i="4"/>
  <c r="N169" i="4"/>
  <c r="J194" i="4"/>
  <c r="N194" i="4"/>
  <c r="N39" i="4"/>
  <c r="J39" i="4"/>
  <c r="N404" i="4"/>
  <c r="J404" i="4"/>
  <c r="J338" i="4"/>
  <c r="N338" i="4"/>
  <c r="J293" i="4"/>
  <c r="N293" i="4"/>
  <c r="N251" i="4"/>
  <c r="J251" i="4"/>
  <c r="N186" i="4"/>
  <c r="J186" i="4"/>
  <c r="N305" i="4"/>
  <c r="J305" i="4"/>
  <c r="J339" i="4"/>
  <c r="N339" i="4"/>
  <c r="N207" i="4"/>
  <c r="J207" i="4"/>
  <c r="N291" i="4"/>
  <c r="J291" i="4"/>
  <c r="N225" i="4"/>
  <c r="J225" i="4"/>
  <c r="J348" i="4"/>
  <c r="N348" i="4"/>
  <c r="N103" i="4"/>
  <c r="J103" i="4"/>
  <c r="N396" i="4"/>
  <c r="J396" i="4"/>
  <c r="N420" i="4"/>
  <c r="J420" i="4"/>
  <c r="N189" i="4"/>
  <c r="J189" i="4"/>
  <c r="J324" i="4"/>
  <c r="N324" i="4"/>
  <c r="N429" i="4"/>
  <c r="J429" i="4"/>
  <c r="J113" i="4"/>
  <c r="N113" i="4"/>
  <c r="J52" i="4"/>
  <c r="N52" i="4"/>
  <c r="J323" i="4"/>
  <c r="N323" i="4"/>
  <c r="N418" i="4"/>
  <c r="J418" i="4"/>
  <c r="J286" i="4"/>
  <c r="N286" i="4"/>
  <c r="I7" i="4"/>
  <c r="M7" i="4" s="1"/>
  <c r="I337" i="4"/>
  <c r="M337" i="4" s="1"/>
  <c r="I227" i="4"/>
  <c r="M227" i="4" s="1"/>
  <c r="I117" i="4"/>
  <c r="M117" i="4" s="1"/>
  <c r="I360" i="4"/>
  <c r="M360" i="4" s="1"/>
  <c r="I140" i="4"/>
  <c r="M140" i="4" s="1"/>
  <c r="I250" i="4"/>
  <c r="M250" i="4" s="1"/>
  <c r="I30" i="4"/>
  <c r="M30" i="4" s="1"/>
  <c r="I35" i="4"/>
  <c r="M35" i="4" s="1"/>
  <c r="I255" i="4"/>
  <c r="M255" i="4" s="1"/>
  <c r="I365" i="4"/>
  <c r="M365" i="4" s="1"/>
  <c r="I145" i="4"/>
  <c r="M145" i="4" s="1"/>
  <c r="N92" i="4"/>
  <c r="J92" i="4"/>
  <c r="J164" i="4"/>
  <c r="N164" i="4"/>
  <c r="N53" i="4"/>
  <c r="J53" i="4"/>
  <c r="J322" i="4"/>
  <c r="N322" i="4"/>
  <c r="J424" i="4"/>
  <c r="N424" i="4"/>
  <c r="J374" i="4"/>
  <c r="N374" i="4"/>
  <c r="J263" i="4"/>
  <c r="N263" i="4"/>
  <c r="J217" i="4"/>
  <c r="N217" i="4"/>
  <c r="J106" i="4"/>
  <c r="N106" i="4"/>
  <c r="N309" i="4"/>
  <c r="J309" i="4"/>
  <c r="J279" i="4"/>
  <c r="N279" i="4"/>
  <c r="J414" i="4"/>
  <c r="N414" i="4"/>
  <c r="N259" i="4"/>
  <c r="J259" i="4"/>
  <c r="N294" i="4"/>
  <c r="J294" i="4"/>
  <c r="N8" i="4"/>
  <c r="J8" i="4"/>
  <c r="N183" i="4"/>
  <c r="J183" i="4"/>
  <c r="N141" i="4"/>
  <c r="J141" i="4"/>
  <c r="N296" i="4"/>
  <c r="J296" i="4"/>
  <c r="N195" i="4"/>
  <c r="J195" i="4"/>
  <c r="N9" i="4"/>
  <c r="J9" i="4"/>
  <c r="N97" i="4"/>
  <c r="J97" i="4"/>
  <c r="N181" i="4"/>
  <c r="J181" i="4"/>
  <c r="J335" i="4"/>
  <c r="N335" i="4"/>
  <c r="J237" i="4"/>
  <c r="N237" i="4"/>
  <c r="N290" i="4"/>
  <c r="J290" i="4"/>
  <c r="N218" i="4"/>
  <c r="J218" i="4"/>
  <c r="I4" i="4"/>
  <c r="M4" i="4" s="1"/>
  <c r="N373" i="4"/>
  <c r="J373" i="4"/>
  <c r="N107" i="4"/>
  <c r="J107" i="4"/>
  <c r="N436" i="4"/>
  <c r="J436" i="4"/>
  <c r="J89" i="4"/>
  <c r="N89" i="4"/>
  <c r="J59" i="4"/>
  <c r="N59" i="4"/>
  <c r="N304" i="4"/>
  <c r="J304" i="4"/>
  <c r="N149" i="4"/>
  <c r="J149" i="4"/>
  <c r="N184" i="4"/>
  <c r="J184" i="4"/>
  <c r="J228" i="4"/>
  <c r="N228" i="4"/>
  <c r="N403" i="4"/>
  <c r="J403" i="4"/>
  <c r="J361" i="4"/>
  <c r="N361" i="4"/>
  <c r="N76" i="4"/>
  <c r="J76" i="4"/>
  <c r="J85" i="4"/>
  <c r="N85" i="4"/>
  <c r="N229" i="4"/>
  <c r="J229" i="4"/>
  <c r="N427" i="4"/>
  <c r="J427" i="4"/>
  <c r="J401" i="4"/>
  <c r="N401" i="4"/>
  <c r="J5" i="4"/>
  <c r="N5" i="4"/>
  <c r="J125" i="4" l="1"/>
  <c r="N125" i="4"/>
  <c r="N46" i="4"/>
  <c r="J46" i="4"/>
  <c r="N388" i="4"/>
  <c r="J388" i="4"/>
  <c r="N109" i="4"/>
  <c r="J109" i="4"/>
  <c r="N340" i="4"/>
  <c r="J340" i="4"/>
  <c r="N30" i="4"/>
  <c r="J30" i="4"/>
  <c r="J48" i="4"/>
  <c r="N48" i="4"/>
  <c r="N151" i="4"/>
  <c r="J151" i="4"/>
  <c r="N247" i="4"/>
  <c r="J247" i="4"/>
  <c r="N284" i="4"/>
  <c r="J284" i="4"/>
  <c r="J62" i="4"/>
  <c r="N62" i="4"/>
  <c r="N144" i="4"/>
  <c r="J144" i="4"/>
  <c r="J269" i="4"/>
  <c r="N269" i="4"/>
  <c r="N262" i="4"/>
  <c r="J262" i="4"/>
  <c r="N331" i="4"/>
  <c r="J331" i="4"/>
  <c r="N63" i="4"/>
  <c r="J63" i="4"/>
  <c r="J391" i="4"/>
  <c r="N391" i="4"/>
  <c r="J250" i="4"/>
  <c r="N250" i="4"/>
  <c r="N268" i="4"/>
  <c r="J268" i="4"/>
  <c r="N41" i="4"/>
  <c r="J41" i="4"/>
  <c r="J137" i="4"/>
  <c r="N137" i="4"/>
  <c r="J394" i="4"/>
  <c r="N394" i="4"/>
  <c r="N172" i="4"/>
  <c r="J172" i="4"/>
  <c r="N254" i="4"/>
  <c r="J254" i="4"/>
  <c r="J49" i="4"/>
  <c r="N49" i="4"/>
  <c r="J42" i="4"/>
  <c r="N42" i="4"/>
  <c r="J221" i="4"/>
  <c r="N221" i="4"/>
  <c r="J139" i="4"/>
  <c r="N139" i="4"/>
  <c r="N61" i="4"/>
  <c r="J61" i="4"/>
  <c r="N4" i="4"/>
  <c r="J4" i="4"/>
  <c r="J140" i="4"/>
  <c r="N140" i="4"/>
  <c r="J253" i="4"/>
  <c r="N253" i="4"/>
  <c r="J342" i="4"/>
  <c r="N342" i="4"/>
  <c r="N341" i="4"/>
  <c r="J341" i="4"/>
  <c r="N174" i="4"/>
  <c r="J174" i="4"/>
  <c r="J380" i="4"/>
  <c r="N380" i="4"/>
  <c r="J34" i="4"/>
  <c r="N34" i="4"/>
  <c r="N95" i="4"/>
  <c r="J95" i="4"/>
  <c r="N152" i="4"/>
  <c r="J152" i="4"/>
  <c r="J111" i="4"/>
  <c r="N111" i="4"/>
  <c r="J249" i="4"/>
  <c r="N249" i="4"/>
  <c r="J281" i="4"/>
  <c r="N281" i="4"/>
  <c r="N365" i="4"/>
  <c r="J365" i="4"/>
  <c r="N256" i="4"/>
  <c r="J256" i="4"/>
  <c r="J35" i="4"/>
  <c r="N35" i="4"/>
  <c r="J158" i="4"/>
  <c r="N158" i="4"/>
  <c r="J371" i="4"/>
  <c r="N371" i="4"/>
  <c r="J360" i="4"/>
  <c r="N360" i="4"/>
  <c r="J143" i="4"/>
  <c r="N143" i="4"/>
  <c r="J12" i="4"/>
  <c r="N12" i="4"/>
  <c r="N231" i="4"/>
  <c r="J231" i="4"/>
  <c r="N64" i="4"/>
  <c r="J64" i="4"/>
  <c r="J270" i="4"/>
  <c r="N270" i="4"/>
  <c r="N364" i="4"/>
  <c r="J364" i="4"/>
  <c r="J205" i="4"/>
  <c r="N205" i="4"/>
  <c r="N372" i="4"/>
  <c r="J372" i="4"/>
  <c r="J57" i="4"/>
  <c r="N57" i="4"/>
  <c r="N359" i="4"/>
  <c r="J359" i="4"/>
  <c r="N351" i="4"/>
  <c r="J351" i="4"/>
  <c r="N27" i="4"/>
  <c r="J27" i="4"/>
  <c r="N219" i="4"/>
  <c r="J219" i="4"/>
  <c r="J426" i="4"/>
  <c r="N426" i="4"/>
  <c r="J122" i="4"/>
  <c r="N122" i="4"/>
  <c r="N11" i="4"/>
  <c r="J11" i="4"/>
  <c r="J258" i="4"/>
  <c r="N258" i="4"/>
  <c r="J50" i="4"/>
  <c r="N50" i="4"/>
  <c r="J19" i="4"/>
  <c r="N19" i="4"/>
  <c r="N315" i="4"/>
  <c r="J315" i="4"/>
  <c r="N132" i="4"/>
  <c r="J132" i="4"/>
  <c r="N248" i="4"/>
  <c r="J248" i="4"/>
  <c r="J277" i="4"/>
  <c r="N277" i="4"/>
  <c r="J29" i="4"/>
  <c r="N29" i="4"/>
  <c r="J131" i="4"/>
  <c r="N131" i="4"/>
  <c r="N255" i="4"/>
  <c r="J255" i="4"/>
  <c r="N261" i="4"/>
  <c r="J261" i="4"/>
  <c r="N392" i="4"/>
  <c r="J392" i="4"/>
  <c r="N220" i="4"/>
  <c r="J220" i="4"/>
  <c r="J33" i="4"/>
  <c r="N33" i="4"/>
  <c r="I244" i="4"/>
  <c r="M244" i="4" s="1"/>
  <c r="I134" i="4"/>
  <c r="M134" i="4" s="1"/>
  <c r="I24" i="4"/>
  <c r="M24" i="4" s="1"/>
  <c r="I354" i="4"/>
  <c r="M354" i="4" s="1"/>
  <c r="J232" i="4"/>
  <c r="N232" i="4"/>
  <c r="J121" i="4"/>
  <c r="N121" i="4"/>
  <c r="N368" i="4"/>
  <c r="J368" i="4"/>
  <c r="J160" i="4"/>
  <c r="N160" i="4"/>
  <c r="J129" i="4"/>
  <c r="N129" i="4"/>
  <c r="N425" i="4"/>
  <c r="J425" i="4"/>
  <c r="J22" i="4"/>
  <c r="N22" i="4"/>
  <c r="J358" i="4"/>
  <c r="N358" i="4"/>
  <c r="N167" i="4"/>
  <c r="J167" i="4"/>
  <c r="J157" i="4"/>
  <c r="N157" i="4"/>
  <c r="J21" i="4"/>
  <c r="N21" i="4"/>
  <c r="J136" i="4"/>
  <c r="N136" i="4"/>
  <c r="N393" i="4"/>
  <c r="J393" i="4"/>
  <c r="N378" i="4"/>
  <c r="J378" i="4"/>
  <c r="N266" i="4"/>
  <c r="J266" i="4"/>
  <c r="N159" i="4"/>
  <c r="J159" i="4"/>
  <c r="N173" i="4"/>
  <c r="J173" i="4"/>
  <c r="N363" i="4"/>
  <c r="J363" i="4"/>
  <c r="J240" i="4"/>
  <c r="N240" i="4"/>
  <c r="N278" i="4"/>
  <c r="J278" i="4"/>
  <c r="N26" i="4"/>
  <c r="J26" i="4"/>
  <c r="N23" i="4"/>
  <c r="J23" i="4"/>
  <c r="J242" i="4"/>
  <c r="N242" i="4"/>
  <c r="N138" i="4"/>
  <c r="J138" i="4"/>
  <c r="J387" i="4"/>
  <c r="N387" i="4"/>
  <c r="J47" i="4"/>
  <c r="N47" i="4"/>
  <c r="N241" i="4"/>
  <c r="J241" i="4"/>
  <c r="J20" i="4"/>
  <c r="N20" i="4"/>
  <c r="J243" i="4"/>
  <c r="N243" i="4"/>
  <c r="N96" i="4"/>
  <c r="J96" i="4"/>
  <c r="N440" i="4"/>
  <c r="J440" i="4"/>
  <c r="N357" i="4"/>
  <c r="J357" i="4"/>
  <c r="N376" i="4"/>
  <c r="J376" i="4"/>
  <c r="N282" i="4"/>
  <c r="J282" i="4"/>
  <c r="N439" i="4"/>
  <c r="J439" i="4"/>
  <c r="N379" i="4"/>
  <c r="J379" i="4"/>
  <c r="N316" i="4"/>
  <c r="J316" i="4"/>
  <c r="N441" i="4"/>
  <c r="J441" i="4"/>
  <c r="N283" i="4"/>
  <c r="J283" i="4"/>
  <c r="N171" i="4"/>
  <c r="J171" i="4"/>
  <c r="I124" i="4"/>
  <c r="M124" i="4" s="1"/>
  <c r="I234" i="4"/>
  <c r="M234" i="4" s="1"/>
  <c r="I14" i="4"/>
  <c r="M14" i="4" s="1"/>
  <c r="I344" i="4"/>
  <c r="M344" i="4" s="1"/>
  <c r="J227" i="4"/>
  <c r="N227" i="4"/>
  <c r="I257" i="4"/>
  <c r="M257" i="4" s="1"/>
  <c r="I147" i="4"/>
  <c r="M147" i="4" s="1"/>
  <c r="I37" i="4"/>
  <c r="M37" i="4" s="1"/>
  <c r="I367" i="4"/>
  <c r="M367" i="4" s="1"/>
  <c r="J337" i="4"/>
  <c r="N337" i="4"/>
  <c r="N366" i="4"/>
  <c r="J366" i="4"/>
  <c r="J345" i="4"/>
  <c r="N345" i="4"/>
  <c r="N38" i="4"/>
  <c r="J38" i="4"/>
  <c r="N239" i="4"/>
  <c r="J239" i="4"/>
  <c r="I233" i="4"/>
  <c r="M233" i="4" s="1"/>
  <c r="I123" i="4"/>
  <c r="M123" i="4" s="1"/>
  <c r="I343" i="4"/>
  <c r="M343" i="4" s="1"/>
  <c r="N7" i="4"/>
  <c r="J7" i="4"/>
  <c r="N146" i="4"/>
  <c r="J146" i="4"/>
  <c r="J130" i="4"/>
  <c r="N130" i="4"/>
  <c r="J235" i="4"/>
  <c r="N235" i="4"/>
  <c r="N148" i="4"/>
  <c r="J148" i="4"/>
  <c r="N58" i="4"/>
  <c r="J58" i="4"/>
  <c r="N349" i="4"/>
  <c r="J349" i="4"/>
  <c r="J356" i="4"/>
  <c r="N356" i="4"/>
  <c r="J133" i="4"/>
  <c r="N133" i="4"/>
  <c r="N352" i="4"/>
  <c r="J352" i="4"/>
  <c r="J28" i="4"/>
  <c r="N28" i="4"/>
  <c r="N330" i="4"/>
  <c r="J330" i="4"/>
  <c r="J377" i="4"/>
  <c r="N377" i="4"/>
  <c r="J10" i="4"/>
  <c r="N10" i="4"/>
  <c r="J120" i="4"/>
  <c r="N120" i="4"/>
  <c r="J117" i="4"/>
  <c r="N117" i="4"/>
  <c r="I386" i="4"/>
  <c r="M386" i="4" s="1"/>
  <c r="I56" i="4"/>
  <c r="M56" i="4" s="1"/>
  <c r="I276" i="4"/>
  <c r="M276" i="4" s="1"/>
  <c r="I166" i="4"/>
  <c r="M166" i="4" s="1"/>
  <c r="J145" i="4"/>
  <c r="N145" i="4"/>
  <c r="J36" i="4"/>
  <c r="N36" i="4"/>
  <c r="N350" i="4"/>
  <c r="J350" i="4"/>
  <c r="N15" i="4"/>
  <c r="J15" i="4"/>
  <c r="N156" i="4"/>
  <c r="J156" i="4"/>
  <c r="N168" i="4"/>
  <c r="J168" i="4"/>
  <c r="N329" i="4"/>
  <c r="J329" i="4"/>
  <c r="J246" i="4"/>
  <c r="N246" i="4"/>
  <c r="N353" i="4"/>
  <c r="J353" i="4"/>
  <c r="N206" i="4"/>
  <c r="J206" i="4"/>
  <c r="N110" i="4"/>
  <c r="J110" i="4"/>
  <c r="N267" i="4"/>
  <c r="J267" i="4"/>
  <c r="N230" i="4"/>
  <c r="J230" i="4"/>
  <c r="N344" i="4" l="1"/>
  <c r="J344" i="4"/>
  <c r="J166" i="4"/>
  <c r="N166" i="4"/>
  <c r="N276" i="4"/>
  <c r="J276" i="4"/>
  <c r="I13" i="4"/>
  <c r="M13" i="4" s="1"/>
  <c r="M2" i="4" s="1"/>
  <c r="N123" i="4"/>
  <c r="J123" i="4"/>
  <c r="J367" i="4"/>
  <c r="N367" i="4"/>
  <c r="J354" i="4"/>
  <c r="N354" i="4"/>
  <c r="J14" i="4"/>
  <c r="N14" i="4"/>
  <c r="N24" i="4"/>
  <c r="J24" i="4"/>
  <c r="N233" i="4"/>
  <c r="J233" i="4"/>
  <c r="N257" i="4"/>
  <c r="J257" i="4"/>
  <c r="J134" i="4"/>
  <c r="N134" i="4"/>
  <c r="N234" i="4"/>
  <c r="J234" i="4"/>
  <c r="N124" i="4"/>
  <c r="J124" i="4"/>
  <c r="N244" i="4"/>
  <c r="J244" i="4"/>
  <c r="N56" i="4"/>
  <c r="J56" i="4"/>
  <c r="N386" i="4"/>
  <c r="J386" i="4"/>
  <c r="J37" i="4"/>
  <c r="N37" i="4"/>
  <c r="N147" i="4"/>
  <c r="J147" i="4"/>
  <c r="N343" i="4"/>
  <c r="J343" i="4"/>
  <c r="J13" i="4" l="1"/>
  <c r="J2" i="4" s="1"/>
  <c r="N13" i="4"/>
  <c r="N2" i="4" s="1"/>
  <c r="I2" i="4"/>
</calcChain>
</file>

<file path=xl/sharedStrings.xml><?xml version="1.0" encoding="utf-8"?>
<sst xmlns="http://schemas.openxmlformats.org/spreadsheetml/2006/main" count="5190" uniqueCount="150">
  <si>
    <t>Plan Code</t>
  </si>
  <si>
    <t>Plan Name</t>
  </si>
  <si>
    <t>Managed Care Program</t>
  </si>
  <si>
    <t>KN</t>
  </si>
  <si>
    <t>Texas Children's Health Plan</t>
  </si>
  <si>
    <t>Jefferson</t>
  </si>
  <si>
    <t>STAR Kids</t>
  </si>
  <si>
    <t>W3</t>
  </si>
  <si>
    <t>Superior Health Plan</t>
  </si>
  <si>
    <t>MRSA West</t>
  </si>
  <si>
    <t>STAR</t>
  </si>
  <si>
    <t>7R</t>
  </si>
  <si>
    <t>UnitedHealthCare Community Plan</t>
  </si>
  <si>
    <t>Harris</t>
  </si>
  <si>
    <t>STAR+PLUS</t>
  </si>
  <si>
    <t>S3</t>
  </si>
  <si>
    <t>Community Health Choice</t>
  </si>
  <si>
    <t>C2</t>
  </si>
  <si>
    <t>MRSA Central</t>
  </si>
  <si>
    <t>Parkland Community Health Plan</t>
  </si>
  <si>
    <t>Dallas</t>
  </si>
  <si>
    <t>Wellpoint</t>
  </si>
  <si>
    <t>Bexar</t>
  </si>
  <si>
    <t>AETNA</t>
  </si>
  <si>
    <t>Nueces</t>
  </si>
  <si>
    <t>KQ</t>
  </si>
  <si>
    <t>W6</t>
  </si>
  <si>
    <t>8T</t>
  </si>
  <si>
    <t>Molina Healthcare of Texas</t>
  </si>
  <si>
    <t>S5</t>
  </si>
  <si>
    <t>8S</t>
  </si>
  <si>
    <t>W4</t>
  </si>
  <si>
    <t>FIRSTCARE</t>
  </si>
  <si>
    <t>Driscoll Children's Health Plan</t>
  </si>
  <si>
    <t>C4</t>
  </si>
  <si>
    <t>8R</t>
  </si>
  <si>
    <t>C3</t>
  </si>
  <si>
    <t>RightCare from Scott and White Health Plan</t>
  </si>
  <si>
    <t>2Q</t>
  </si>
  <si>
    <t>Tarrant</t>
  </si>
  <si>
    <t>KL</t>
  </si>
  <si>
    <t>Travis</t>
  </si>
  <si>
    <t>P1</t>
  </si>
  <si>
    <t>S2</t>
  </si>
  <si>
    <t>El Paso First Health Plan</t>
  </si>
  <si>
    <t>El Paso</t>
  </si>
  <si>
    <t>Cook Children's Health Plan</t>
  </si>
  <si>
    <t>K7</t>
  </si>
  <si>
    <t>BlueCross BlueShield</t>
  </si>
  <si>
    <t>P2</t>
  </si>
  <si>
    <t>MRSA Northeast</t>
  </si>
  <si>
    <t>N2</t>
  </si>
  <si>
    <t>7S</t>
  </si>
  <si>
    <t>1P</t>
  </si>
  <si>
    <t>KE</t>
  </si>
  <si>
    <t>K3</t>
  </si>
  <si>
    <t>N1</t>
  </si>
  <si>
    <t>8K</t>
  </si>
  <si>
    <t>Lubbock</t>
  </si>
  <si>
    <t>KB</t>
  </si>
  <si>
    <t>K8</t>
  </si>
  <si>
    <t>Community First Health Plan</t>
  </si>
  <si>
    <t>8G</t>
  </si>
  <si>
    <t>7P</t>
  </si>
  <si>
    <t>W2</t>
  </si>
  <si>
    <t>H3</t>
  </si>
  <si>
    <t>Hidalgo</t>
  </si>
  <si>
    <t>1A</t>
  </si>
  <si>
    <t>Dell Children's Health Plan</t>
  </si>
  <si>
    <t>S7</t>
  </si>
  <si>
    <t>S1</t>
  </si>
  <si>
    <t>KG</t>
  </si>
  <si>
    <t>KM</t>
  </si>
  <si>
    <t>S8</t>
  </si>
  <si>
    <t>9H</t>
  </si>
  <si>
    <t>KD</t>
  </si>
  <si>
    <t>5A</t>
  </si>
  <si>
    <t>H5</t>
  </si>
  <si>
    <t>KV</t>
  </si>
  <si>
    <t>H2</t>
  </si>
  <si>
    <t>KU</t>
  </si>
  <si>
    <t>H4</t>
  </si>
  <si>
    <t>S4</t>
  </si>
  <si>
    <t>C5</t>
  </si>
  <si>
    <t>H6</t>
  </si>
  <si>
    <t>S6</t>
  </si>
  <si>
    <t>8L</t>
  </si>
  <si>
    <t>8J</t>
  </si>
  <si>
    <t>W5</t>
  </si>
  <si>
    <t>S9</t>
  </si>
  <si>
    <t>7G</t>
  </si>
  <si>
    <t>KC</t>
  </si>
  <si>
    <t>KP</t>
  </si>
  <si>
    <t>8H</t>
  </si>
  <si>
    <t>5B</t>
  </si>
  <si>
    <t>KJ</t>
  </si>
  <si>
    <t>9F</t>
  </si>
  <si>
    <t>7H</t>
  </si>
  <si>
    <t>H1</t>
  </si>
  <si>
    <t>N4</t>
  </si>
  <si>
    <t>K4</t>
  </si>
  <si>
    <t>C1</t>
  </si>
  <si>
    <t>KF</t>
  </si>
  <si>
    <t>KT</t>
  </si>
  <si>
    <t>KR</t>
  </si>
  <si>
    <t>K5</t>
  </si>
  <si>
    <t>KS</t>
  </si>
  <si>
    <t>KH</t>
  </si>
  <si>
    <t>K2</t>
  </si>
  <si>
    <t>KA</t>
  </si>
  <si>
    <t>K6</t>
  </si>
  <si>
    <t>KW</t>
  </si>
  <si>
    <t>K1</t>
  </si>
  <si>
    <t xml:space="preserve">Year 1 Achievement Milestone Achievement: Potential MCO incentive pool by Service Delivery Area, Hospital Class, and Medicaid Managed Care Program  </t>
  </si>
  <si>
    <t>SDA Class Combination</t>
  </si>
  <si>
    <t>Service Delivery Area</t>
  </si>
  <si>
    <t>Hospital Class</t>
  </si>
  <si>
    <t>Percent of STAR Kids Capitation Incentive Tied to Meeting Benchmark</t>
  </si>
  <si>
    <t>Percent of STAR PLUS Capitation Incentive Tied to Meeting Benchmark</t>
  </si>
  <si>
    <t>Percent of STAR Capitation Incentive Tied to Meeting Benchmark</t>
  </si>
  <si>
    <t>Children's</t>
  </si>
  <si>
    <t>Rural</t>
  </si>
  <si>
    <t>State-owned non-IMD</t>
  </si>
  <si>
    <t>Urban</t>
  </si>
  <si>
    <t>IMPORTANT NOTE</t>
  </si>
  <si>
    <t xml:space="preserve">The incentive pool percentages may change as MCO capitation amounts are updated.  MCOs will be notified by HHSC in writing of any changes to the incentive pool amounts. </t>
  </si>
  <si>
    <t>Total Capitation Payment for Plan Code</t>
  </si>
  <si>
    <t>MCO Name</t>
  </si>
  <si>
    <t>SDA Name</t>
  </si>
  <si>
    <t>Class</t>
  </si>
  <si>
    <t>Potential ATLIS % of Capitation Payment</t>
  </si>
  <si>
    <t>Estimated Potential ATLIS Payment for September to February</t>
  </si>
  <si>
    <t>IGT Required with 8% Buffer</t>
  </si>
  <si>
    <t>State-Owned Non-IMD</t>
  </si>
  <si>
    <t>Estimated Potential ATLIS Payment for September to August</t>
  </si>
  <si>
    <t>State Share of FMAP for SFY 2025:</t>
  </si>
  <si>
    <t>Estimated Potential ATLIS Payment for March to August</t>
  </si>
  <si>
    <t>IGT Required with 8% Buffer September to February</t>
  </si>
  <si>
    <t>IGT Required with 8% Buffer March to August</t>
  </si>
  <si>
    <t>IGT Required with 8% Buffer September to August</t>
  </si>
  <si>
    <t>(All)</t>
  </si>
  <si>
    <t>Row Labels</t>
  </si>
  <si>
    <t>Grand Total</t>
  </si>
  <si>
    <t>Column Labels</t>
  </si>
  <si>
    <t>Sum of IGT Required with 8% Buffer March to August</t>
  </si>
  <si>
    <t>Combination Code</t>
  </si>
  <si>
    <t>EL PASO</t>
  </si>
  <si>
    <t>HARRIS</t>
  </si>
  <si>
    <t>LUBBOCK</t>
  </si>
  <si>
    <t>NUECES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</si>
</sst>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4546A"/>
      <name val="Arial"/>
      <family val="2"/>
    </font>
    <font>
      <sz val="10"/>
      <color theme="1"/>
      <name val="Times New Roman"/>
      <family val="2"/>
    </font>
    <font>
      <sz val="11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horizontal="left"/>
    </xf>
    <xf numFmtId="0" fontId="3" fillId="0" borderId="0" xfId="3"/>
    <xf numFmtId="0" fontId="4" fillId="3" borderId="3" xfId="4" applyFont="1" applyFill="1" applyBorder="1" applyAlignment="1">
      <alignment horizontal="center" vertical="center" wrapText="1"/>
    </xf>
    <xf numFmtId="0" fontId="4" fillId="3" borderId="4" xfId="4" applyFont="1" applyFill="1" applyBorder="1" applyAlignment="1">
      <alignment horizontal="center" vertical="center" wrapText="1"/>
    </xf>
    <xf numFmtId="10" fontId="4" fillId="4" borderId="4" xfId="5" applyNumberFormat="1" applyFont="1" applyFill="1" applyBorder="1" applyAlignment="1">
      <alignment horizontal="center" vertical="center" wrapText="1"/>
    </xf>
    <xf numFmtId="10" fontId="4" fillId="4" borderId="5" xfId="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3" xfId="4" applyFont="1" applyBorder="1" applyAlignment="1">
      <alignment horizontal="left" vertical="center" wrapText="1"/>
    </xf>
    <xf numFmtId="0" fontId="6" fillId="0" borderId="4" xfId="4" applyFont="1" applyBorder="1" applyAlignment="1">
      <alignment horizontal="center" vertical="center" wrapText="1"/>
    </xf>
    <xf numFmtId="10" fontId="4" fillId="0" borderId="4" xfId="2" applyNumberFormat="1" applyFont="1" applyFill="1" applyBorder="1" applyAlignment="1">
      <alignment horizontal="center" vertical="center" wrapText="1"/>
    </xf>
    <xf numFmtId="10" fontId="6" fillId="0" borderId="4" xfId="2" applyNumberFormat="1" applyFont="1" applyFill="1" applyBorder="1" applyAlignment="1">
      <alignment horizontal="center" vertical="center" wrapText="1"/>
    </xf>
    <xf numFmtId="10" fontId="6" fillId="0" borderId="5" xfId="2" applyNumberFormat="1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/>
    </xf>
    <xf numFmtId="0" fontId="6" fillId="0" borderId="0" xfId="4" applyFont="1" applyAlignment="1">
      <alignment horizontal="center" vertical="center" wrapText="1"/>
    </xf>
    <xf numFmtId="10" fontId="6" fillId="0" borderId="0" xfId="2" applyNumberFormat="1" applyFont="1" applyFill="1" applyBorder="1" applyAlignment="1">
      <alignment horizontal="center" vertical="center" wrapText="1"/>
    </xf>
    <xf numFmtId="10" fontId="4" fillId="0" borderId="0" xfId="2" applyNumberFormat="1" applyFont="1" applyFill="1" applyBorder="1" applyAlignment="1">
      <alignment horizontal="center" vertical="center" wrapText="1"/>
    </xf>
    <xf numFmtId="10" fontId="6" fillId="0" borderId="2" xfId="2" applyNumberFormat="1" applyFont="1" applyFill="1" applyBorder="1" applyAlignment="1">
      <alignment horizontal="center" vertical="center" wrapText="1"/>
    </xf>
    <xf numFmtId="10" fontId="4" fillId="0" borderId="2" xfId="2" applyNumberFormat="1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7" xfId="4" applyFont="1" applyBorder="1" applyAlignment="1">
      <alignment horizontal="center" vertical="center" wrapText="1"/>
    </xf>
    <xf numFmtId="10" fontId="6" fillId="0" borderId="7" xfId="2" applyNumberFormat="1" applyFont="1" applyFill="1" applyBorder="1" applyAlignment="1">
      <alignment horizontal="center" vertical="center" wrapText="1"/>
    </xf>
    <xf numFmtId="10" fontId="4" fillId="0" borderId="7" xfId="2" applyNumberFormat="1" applyFont="1" applyFill="1" applyBorder="1" applyAlignment="1">
      <alignment horizontal="center" vertical="center" wrapText="1"/>
    </xf>
    <xf numFmtId="10" fontId="6" fillId="0" borderId="8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6" fontId="0" fillId="0" borderId="0" xfId="0" applyNumberFormat="1"/>
    <xf numFmtId="0" fontId="0" fillId="0" borderId="0" xfId="0" applyAlignment="1">
      <alignment horizontal="right"/>
    </xf>
    <xf numFmtId="10" fontId="0" fillId="0" borderId="0" xfId="2" applyNumberFormat="1" applyFont="1"/>
    <xf numFmtId="8" fontId="0" fillId="0" borderId="0" xfId="0" applyNumberFormat="1"/>
    <xf numFmtId="164" fontId="0" fillId="0" borderId="0" xfId="1" applyNumberFormat="1" applyFont="1"/>
    <xf numFmtId="0" fontId="0" fillId="0" borderId="0" xfId="0" pivotButton="1"/>
    <xf numFmtId="44" fontId="0" fillId="0" borderId="0" xfId="0" applyNumberFormat="1"/>
    <xf numFmtId="0" fontId="1" fillId="5" borderId="12" xfId="0" applyFont="1" applyFill="1" applyBorder="1" applyAlignment="1">
      <alignment wrapText="1"/>
    </xf>
    <xf numFmtId="0" fontId="1" fillId="5" borderId="13" xfId="0" applyFont="1" applyFill="1" applyBorder="1" applyAlignment="1">
      <alignment wrapText="1"/>
    </xf>
    <xf numFmtId="8" fontId="0" fillId="0" borderId="14" xfId="0" applyNumberFormat="1" applyBorder="1"/>
    <xf numFmtId="8" fontId="0" fillId="0" borderId="15" xfId="0" applyNumberFormat="1" applyBorder="1"/>
    <xf numFmtId="8" fontId="0" fillId="0" borderId="16" xfId="0" applyNumberFormat="1" applyBorder="1"/>
    <xf numFmtId="0" fontId="1" fillId="3" borderId="0" xfId="0" applyFont="1" applyFill="1" applyAlignment="1">
      <alignment horizontal="left"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1" fillId="7" borderId="0" xfId="0" applyFont="1" applyFill="1" applyAlignment="1">
      <alignment wrapText="1"/>
    </xf>
    <xf numFmtId="0" fontId="0" fillId="5" borderId="0" xfId="0" applyFill="1" applyBorder="1"/>
    <xf numFmtId="0" fontId="1" fillId="5" borderId="0" xfId="0" applyFont="1" applyFill="1" applyBorder="1" applyAlignment="1">
      <alignment wrapText="1"/>
    </xf>
    <xf numFmtId="44" fontId="0" fillId="5" borderId="0" xfId="0" applyNumberFormat="1" applyFill="1"/>
    <xf numFmtId="44" fontId="0" fillId="4" borderId="0" xfId="0" applyNumberFormat="1" applyFill="1"/>
    <xf numFmtId="0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6">
    <cellStyle name="Comma" xfId="1" builtinId="3"/>
    <cellStyle name="Hyperlink" xfId="3" builtinId="8"/>
    <cellStyle name="Normal" xfId="0" builtinId="0"/>
    <cellStyle name="Normal 8" xfId="4" xr:uid="{087DEF72-2FCF-43FC-B641-C8D62CA8B0BB}"/>
    <cellStyle name="Percent" xfId="2" builtinId="5"/>
    <cellStyle name="Percent 6" xfId="5" xr:uid="{33BF7499-D087-4FC9-B24A-9B0D10437240}"/>
  </cellStyles>
  <dxfs count="12">
    <dxf>
      <fill>
        <patternFill patternType="solid">
          <bgColor theme="7" tint="0.79998168889431442"/>
        </patternFill>
      </fill>
    </dxf>
    <dxf>
      <fill>
        <patternFill patternType="solid">
          <bgColor theme="7" tint="0.59999389629810485"/>
        </patternFill>
      </fill>
    </dxf>
    <dxf>
      <border>
        <left/>
      </border>
    </dxf>
    <dxf>
      <border>
        <left/>
      </border>
    </dxf>
    <dxf>
      <fill>
        <patternFill patternType="solid">
          <bgColor theme="7" tint="0.59999389629810485"/>
        </patternFill>
      </fill>
    </dxf>
    <dxf>
      <alignment wrapText="1"/>
    </dxf>
    <dxf>
      <numFmt numFmtId="34" formatCode="_(&quot;$&quot;* #,##0.00_);_(&quot;$&quot;* \(#,##0.00\);_(&quot;$&quot;* &quot;-&quot;??_);_(@_)"/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cia,Paola (HHSC)" refreshedDate="45784.527698495367" createdVersion="8" refreshedVersion="8" minRefreshableVersion="3" recordCount="440" xr:uid="{4AFC139C-F6A2-4510-958A-A13F85DE1A91}">
  <cacheSource type="worksheet">
    <worksheetSource ref="A3:N443" sheet="IGT Calculation_2ndHalf"/>
  </cacheSource>
  <cacheFields count="14">
    <cacheField name="Plan Code" numFmtId="0">
      <sharedItems containsMixedTypes="1" containsNumber="1" containsInteger="1" minValue="10" maxValue="95"/>
    </cacheField>
    <cacheField name="Plan Name" numFmtId="0">
      <sharedItems/>
    </cacheField>
    <cacheField name="Total Capitation Payment for Plan Code" numFmtId="6">
      <sharedItems containsSemiMixedTypes="0" containsString="0" containsNumber="1" minValue="0" maxValue="1344486239.1811943"/>
    </cacheField>
    <cacheField name="MCO Name" numFmtId="0">
      <sharedItems count="16">
        <s v="Superior Health Plan"/>
        <s v="UnitedHealthCare Community Plan"/>
        <s v="Wellpoint"/>
        <s v="Molina Healthcare of Texas"/>
        <s v="El Paso First Health Plan"/>
        <s v="Community First Health Plan"/>
        <s v="AETNA"/>
        <s v="FIRSTCARE"/>
        <s v="Cook Children's Health Plan"/>
        <s v="Texas Children's Health Plan"/>
        <s v="Community Health Choice"/>
        <s v="Driscoll Children's Health Plan"/>
        <s v="Parkland Community Health Plan"/>
        <s v="Dell Children's Health Plan"/>
        <s v="BlueCross BlueShield"/>
        <s v="RightCare from Scott and White Health Plan"/>
      </sharedItems>
    </cacheField>
    <cacheField name="SDA Name" numFmtId="0">
      <sharedItems count="13">
        <s v="Travis"/>
        <s v="El Paso"/>
        <s v="Bexar"/>
        <s v="Lubbock"/>
        <s v="Tarrant"/>
        <s v="Harris"/>
        <s v="Nueces"/>
        <s v="Dallas"/>
        <s v="Jefferson"/>
        <s v="MRSA Central"/>
        <s v="Hidalgo"/>
        <s v="MRSA West"/>
        <s v="MRSA Northeast"/>
      </sharedItems>
    </cacheField>
    <cacheField name="Managed Care Program" numFmtId="0">
      <sharedItems count="3">
        <s v="STAR"/>
        <s v="STAR+PLUS"/>
        <s v="STAR Kids"/>
      </sharedItems>
    </cacheField>
    <cacheField name="Class" numFmtId="0">
      <sharedItems count="4">
        <s v="Urban"/>
        <s v="Children's"/>
        <s v="Rural"/>
        <s v="State-Owned Non-IMD"/>
      </sharedItems>
    </cacheField>
    <cacheField name="Potential ATLIS % of Capitation Payment" numFmtId="10">
      <sharedItems containsSemiMixedTypes="0" containsString="0" containsNumber="1" minValue="0" maxValue="0.05"/>
    </cacheField>
    <cacheField name="Estimated Potential ATLIS Payment for September to August" numFmtId="8">
      <sharedItems containsSemiMixedTypes="0" containsString="0" containsNumber="1" minValue="0" maxValue="32753068"/>
    </cacheField>
    <cacheField name="IGT Required with 8% Buffer September to August" numFmtId="8">
      <sharedItems containsSemiMixedTypes="0" containsString="0" containsNumber="1" minValue="0" maxValue="14145788.039999999"/>
    </cacheField>
    <cacheField name="Estimated Potential ATLIS Payment for September to February" numFmtId="8">
      <sharedItems containsSemiMixedTypes="0" containsString="0" containsNumber="1" minValue="0" maxValue="17043318.27"/>
    </cacheField>
    <cacheField name="IGT Required with 8% Buffer September to February" numFmtId="8">
      <sharedItems containsSemiMixedTypes="0" containsString="0" containsNumber="1" minValue="0" maxValue="7360872.8099999996"/>
    </cacheField>
    <cacheField name="Estimated Potential ATLIS Payment for March to August" numFmtId="8">
      <sharedItems containsSemiMixedTypes="0" containsString="0" containsNumber="1" minValue="0" maxValue="15709749.73"/>
    </cacheField>
    <cacheField name="IGT Required with 8% Buffer March to August" numFmtId="8">
      <sharedItems containsSemiMixedTypes="0" containsString="0" containsNumber="1" minValue="0" maxValue="6784915.23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n v="10"/>
    <s v="Superior Health Plan"/>
    <n v="274828212.04970443"/>
    <x v="0"/>
    <x v="0"/>
    <x v="0"/>
    <x v="0"/>
    <n v="0"/>
    <n v="0"/>
    <n v="0"/>
    <n v="0"/>
    <n v="0"/>
    <n v="0"/>
    <n v="0"/>
  </r>
  <r>
    <n v="18"/>
    <s v="UnitedHealthCare Community Plan"/>
    <n v="362599184.45759612"/>
    <x v="1"/>
    <x v="0"/>
    <x v="1"/>
    <x v="0"/>
    <n v="1.6148722677364648E-2"/>
    <n v="5855513.6699999999"/>
    <n v="2528949.5099999998"/>
    <n v="3054555.87"/>
    <n v="1319238.24"/>
    <n v="2800957.8"/>
    <n v="1209711.27"/>
  </r>
  <r>
    <n v="19"/>
    <s v="Wellpoint"/>
    <n v="0"/>
    <x v="2"/>
    <x v="0"/>
    <x v="1"/>
    <x v="0"/>
    <n v="1.6148722677364648E-2"/>
    <n v="0"/>
    <n v="0"/>
    <n v="0"/>
    <n v="0"/>
    <n v="0"/>
    <n v="0"/>
  </r>
  <r>
    <n v="31"/>
    <s v="Molina Healthcare of Texas"/>
    <n v="15485129.99347626"/>
    <x v="3"/>
    <x v="1"/>
    <x v="0"/>
    <x v="0"/>
    <n v="0"/>
    <n v="0"/>
    <n v="0"/>
    <n v="0"/>
    <n v="0"/>
    <n v="0"/>
    <n v="0"/>
  </r>
  <r>
    <n v="33"/>
    <s v="Molina Healthcare of Texas"/>
    <n v="240220744.86951336"/>
    <x v="3"/>
    <x v="1"/>
    <x v="1"/>
    <x v="0"/>
    <n v="4.3247235776152318E-2"/>
    <n v="10388883.189999999"/>
    <n v="4486875.54"/>
    <n v="5336497.38"/>
    <n v="2304790.5299999998"/>
    <n v="5052385.8099999996"/>
    <n v="2182085.0099999998"/>
  </r>
  <r>
    <n v="34"/>
    <s v="Wellpoint"/>
    <n v="0"/>
    <x v="2"/>
    <x v="1"/>
    <x v="1"/>
    <x v="0"/>
    <n v="4.3247235776152318E-2"/>
    <n v="0"/>
    <n v="0"/>
    <n v="0"/>
    <n v="0"/>
    <n v="0"/>
    <n v="0"/>
  </r>
  <r>
    <n v="36"/>
    <s v="Superior Health Plan"/>
    <n v="135301844.79795015"/>
    <x v="0"/>
    <x v="1"/>
    <x v="0"/>
    <x v="0"/>
    <n v="0"/>
    <n v="0"/>
    <n v="0"/>
    <n v="0"/>
    <n v="0"/>
    <n v="0"/>
    <n v="0"/>
  </r>
  <r>
    <n v="37"/>
    <s v="El Paso First Health Plan"/>
    <n v="190301896.30776477"/>
    <x v="4"/>
    <x v="1"/>
    <x v="0"/>
    <x v="0"/>
    <n v="0"/>
    <n v="0"/>
    <n v="0"/>
    <n v="0"/>
    <n v="0"/>
    <n v="0"/>
    <n v="0"/>
  </r>
  <r>
    <n v="40"/>
    <s v="Superior Health Plan"/>
    <n v="403549074.68491966"/>
    <x v="0"/>
    <x v="2"/>
    <x v="0"/>
    <x v="0"/>
    <n v="1.9347237462127114E-2"/>
    <n v="7807559.7800000003"/>
    <n v="3372022.61"/>
    <n v="3966296.5"/>
    <n v="1713011.73"/>
    <n v="3841263.2800000003"/>
    <n v="1659010.88"/>
  </r>
  <r>
    <n v="42"/>
    <s v="Community First Health Plan"/>
    <n v="353856334.29277378"/>
    <x v="5"/>
    <x v="2"/>
    <x v="0"/>
    <x v="0"/>
    <n v="1.9347237462127114E-2"/>
    <n v="6846142.5300000003"/>
    <n v="2956794.19"/>
    <n v="3408859.2"/>
    <n v="1472259.02"/>
    <n v="3437283.33"/>
    <n v="1484535.17"/>
  </r>
  <r>
    <n v="43"/>
    <s v="AETNA"/>
    <n v="88665009.041178569"/>
    <x v="6"/>
    <x v="2"/>
    <x v="0"/>
    <x v="0"/>
    <n v="1.9347237462127114E-2"/>
    <n v="1715422.98"/>
    <n v="740877.46"/>
    <n v="821790.53"/>
    <n v="354924.76"/>
    <n v="893632.45"/>
    <n v="385952.71"/>
  </r>
  <r>
    <n v="44"/>
    <s v="Wellpoint"/>
    <n v="27529621.989760906"/>
    <x v="2"/>
    <x v="2"/>
    <x v="0"/>
    <x v="0"/>
    <n v="1.9347237462127114E-2"/>
    <n v="532622.13"/>
    <n v="230035.24"/>
    <n v="289912.93"/>
    <n v="125211.08"/>
    <n v="242709.2"/>
    <n v="104824.16"/>
  </r>
  <r>
    <n v="45"/>
    <s v="Wellpoint"/>
    <n v="0"/>
    <x v="2"/>
    <x v="2"/>
    <x v="1"/>
    <x v="0"/>
    <n v="4.9226907572373253E-2"/>
    <n v="0"/>
    <n v="0"/>
    <n v="0"/>
    <n v="0"/>
    <n v="0"/>
    <n v="0"/>
  </r>
  <r>
    <n v="46"/>
    <s v="Molina Healthcare of Texas"/>
    <n v="387614280.51909399"/>
    <x v="3"/>
    <x v="2"/>
    <x v="1"/>
    <x v="0"/>
    <n v="4.9226907572373253E-2"/>
    <n v="19081052.359999999"/>
    <n v="8240953.8700000001"/>
    <n v="9220075.7400000002"/>
    <n v="3982076.95"/>
    <n v="9860976.6199999992"/>
    <n v="4258876.91"/>
  </r>
  <r>
    <n v="47"/>
    <s v="Superior Health Plan"/>
    <n v="0"/>
    <x v="0"/>
    <x v="2"/>
    <x v="1"/>
    <x v="0"/>
    <n v="4.9226907572373253E-2"/>
    <n v="0"/>
    <n v="0"/>
    <n v="0"/>
    <n v="0"/>
    <n v="0"/>
    <n v="0"/>
  </r>
  <r>
    <n v="50"/>
    <s v="FIRSTCARE"/>
    <n v="106733398.95375675"/>
    <x v="7"/>
    <x v="3"/>
    <x v="0"/>
    <x v="0"/>
    <n v="0"/>
    <n v="0"/>
    <n v="0"/>
    <n v="0"/>
    <n v="0"/>
    <n v="0"/>
    <n v="0"/>
  </r>
  <r>
    <n v="52"/>
    <s v="Superior Health Plan"/>
    <n v="107123316.70525408"/>
    <x v="0"/>
    <x v="3"/>
    <x v="0"/>
    <x v="0"/>
    <n v="0"/>
    <n v="0"/>
    <n v="0"/>
    <n v="0"/>
    <n v="0"/>
    <n v="0"/>
    <n v="0"/>
  </r>
  <r>
    <n v="53"/>
    <s v="Wellpoint"/>
    <n v="24216644.295081925"/>
    <x v="2"/>
    <x v="3"/>
    <x v="0"/>
    <x v="0"/>
    <n v="0"/>
    <n v="0"/>
    <n v="0"/>
    <n v="0"/>
    <n v="0"/>
    <n v="0"/>
    <n v="0"/>
  </r>
  <r>
    <n v="63"/>
    <s v="Wellpoint"/>
    <n v="302362552.90110922"/>
    <x v="2"/>
    <x v="4"/>
    <x v="0"/>
    <x v="0"/>
    <n v="2.231346474884913E-2"/>
    <n v="6746756.1699999999"/>
    <n v="2913870.02"/>
    <n v="3657506.93"/>
    <n v="1579647.98"/>
    <n v="3089249.2399999998"/>
    <n v="1334222.03"/>
  </r>
  <r>
    <n v="66"/>
    <s v="Cook Children's Health Plan"/>
    <n v="351107353.77565998"/>
    <x v="8"/>
    <x v="4"/>
    <x v="0"/>
    <x v="0"/>
    <n v="2.231346474884913E-2"/>
    <n v="7834421.5599999996"/>
    <n v="3383624"/>
    <n v="3843544.1"/>
    <n v="1659995.95"/>
    <n v="3990877.4599999995"/>
    <n v="1723628.05"/>
  </r>
  <r>
    <n v="67"/>
    <s v="AETNA"/>
    <n v="289689176.00321686"/>
    <x v="6"/>
    <x v="4"/>
    <x v="0"/>
    <x v="0"/>
    <n v="2.231346474884913E-2"/>
    <n v="6463969.2199999997"/>
    <n v="2791736.59"/>
    <n v="3019692.66"/>
    <n v="1304181.1000000001"/>
    <n v="3444276.5599999996"/>
    <n v="1487555.49"/>
  </r>
  <r>
    <n v="69"/>
    <s v="Wellpoint"/>
    <n v="0"/>
    <x v="2"/>
    <x v="4"/>
    <x v="1"/>
    <x v="0"/>
    <n v="4.9566751187899744E-2"/>
    <n v="0"/>
    <n v="0"/>
    <n v="0"/>
    <n v="0"/>
    <n v="0"/>
    <n v="0"/>
  </r>
  <r>
    <n v="71"/>
    <s v="Wellpoint"/>
    <n v="194483547.1098451"/>
    <x v="2"/>
    <x v="5"/>
    <x v="0"/>
    <x v="0"/>
    <n v="0"/>
    <n v="0"/>
    <n v="0"/>
    <n v="0"/>
    <n v="0"/>
    <n v="0"/>
    <n v="0"/>
  </r>
  <r>
    <n v="72"/>
    <s v="Texas Children's Health Plan"/>
    <n v="1137881823.2435136"/>
    <x v="9"/>
    <x v="5"/>
    <x v="0"/>
    <x v="0"/>
    <n v="0"/>
    <n v="0"/>
    <n v="0"/>
    <n v="0"/>
    <n v="0"/>
    <n v="0"/>
    <n v="0"/>
  </r>
  <r>
    <n v="79"/>
    <s v="Community Health Choice"/>
    <n v="797949942.53528905"/>
    <x v="10"/>
    <x v="5"/>
    <x v="0"/>
    <x v="0"/>
    <n v="0"/>
    <n v="0"/>
    <n v="0"/>
    <n v="0"/>
    <n v="0"/>
    <n v="0"/>
    <n v="0"/>
  </r>
  <r>
    <n v="82"/>
    <s v="Driscoll Children's Health Plan"/>
    <n v="286882799.78501832"/>
    <x v="11"/>
    <x v="6"/>
    <x v="0"/>
    <x v="0"/>
    <n v="5.6106565520630067E-3"/>
    <n v="1609600.86"/>
    <n v="695173.73"/>
    <n v="813897.5"/>
    <n v="351515.82"/>
    <n v="795703.3600000001"/>
    <n v="343657.92"/>
  </r>
  <r>
    <n v="83"/>
    <s v="Superior Health Plan"/>
    <n v="84364643.460140675"/>
    <x v="0"/>
    <x v="6"/>
    <x v="0"/>
    <x v="0"/>
    <n v="5.6106565520630067E-3"/>
    <n v="473341.04"/>
    <n v="204432.21"/>
    <n v="239058.09"/>
    <n v="103247.28"/>
    <n v="234282.94999999998"/>
    <n v="101184.93"/>
  </r>
  <r>
    <n v="85"/>
    <s v="UnitedHealthCare Community Plan"/>
    <n v="0"/>
    <x v="1"/>
    <x v="6"/>
    <x v="1"/>
    <x v="0"/>
    <n v="4.6983193040505994E-2"/>
    <n v="0"/>
    <n v="0"/>
    <n v="0"/>
    <n v="0"/>
    <n v="0"/>
    <n v="0"/>
  </r>
  <r>
    <n v="86"/>
    <s v="Superior Health Plan"/>
    <n v="307357563.86985391"/>
    <x v="0"/>
    <x v="6"/>
    <x v="1"/>
    <x v="0"/>
    <n v="4.6983193040505994E-2"/>
    <n v="14440639.76"/>
    <n v="6236796.79"/>
    <n v="7105946.7400000002"/>
    <n v="3069001.55"/>
    <n v="7334693.0199999996"/>
    <n v="3167795.24"/>
  </r>
  <r>
    <n v="90"/>
    <s v="Wellpoint"/>
    <n v="681912518.65225732"/>
    <x v="2"/>
    <x v="7"/>
    <x v="0"/>
    <x v="0"/>
    <n v="2.6003287050458634E-2"/>
    <n v="17731966.969999999"/>
    <n v="7658294.6799999997"/>
    <n v="9244676.4199999999"/>
    <n v="3992701.79"/>
    <n v="8487290.5499999989"/>
    <n v="3665592.89"/>
  </r>
  <r>
    <n v="93"/>
    <s v="Parkland Community Health Plan"/>
    <n v="531607024.91889703"/>
    <x v="12"/>
    <x v="7"/>
    <x v="0"/>
    <x v="0"/>
    <n v="2.6003287050458634E-2"/>
    <n v="13823530.07"/>
    <n v="5970272.0499999998"/>
    <n v="6850728.9800000004"/>
    <n v="2958775.04"/>
    <n v="6972801.0899999999"/>
    <n v="3011497.01"/>
  </r>
  <r>
    <n v="95"/>
    <s v="Molina Healthcare of Texas"/>
    <n v="153358858.00024587"/>
    <x v="3"/>
    <x v="7"/>
    <x v="0"/>
    <x v="0"/>
    <n v="2.6003287050458634E-2"/>
    <n v="3987834.41"/>
    <n v="1722313.78"/>
    <n v="1781192.31"/>
    <n v="769282.71"/>
    <n v="2206642.1"/>
    <n v="953031.07"/>
  </r>
  <r>
    <s v="1A"/>
    <s v="Dell Children's Health Plan"/>
    <n v="73197764.632494986"/>
    <x v="13"/>
    <x v="0"/>
    <x v="0"/>
    <x v="0"/>
    <n v="0"/>
    <n v="0"/>
    <n v="0"/>
    <n v="0"/>
    <n v="0"/>
    <n v="0"/>
    <n v="0"/>
  </r>
  <r>
    <s v="1P"/>
    <s v="BlueCross BlueShield"/>
    <n v="119286250.02137092"/>
    <x v="14"/>
    <x v="0"/>
    <x v="0"/>
    <x v="0"/>
    <n v="0"/>
    <n v="0"/>
    <n v="0"/>
    <n v="0"/>
    <n v="0"/>
    <n v="0"/>
    <n v="0"/>
  </r>
  <r>
    <s v="2Q"/>
    <s v="UnitedHealthCare Community Plan"/>
    <n v="10358618.466629151"/>
    <x v="1"/>
    <x v="6"/>
    <x v="0"/>
    <x v="0"/>
    <n v="5.6106565520630067E-3"/>
    <n v="58118.65"/>
    <n v="25100.98"/>
    <n v="29499.45"/>
    <n v="12740.58"/>
    <n v="28619.200000000001"/>
    <n v="12360.4"/>
  </r>
  <r>
    <s v="5A"/>
    <s v="Wellpoint"/>
    <n v="100113437.08870383"/>
    <x v="2"/>
    <x v="3"/>
    <x v="1"/>
    <x v="0"/>
    <n v="1.9217023546411249E-2"/>
    <n v="1923882.28"/>
    <n v="830909.37"/>
    <n v="990992.38"/>
    <n v="428001.68"/>
    <n v="932889.9"/>
    <n v="402907.68"/>
  </r>
  <r>
    <s v="5B"/>
    <s v="Superior Health Plan"/>
    <n v="117206397.43237084"/>
    <x v="0"/>
    <x v="3"/>
    <x v="1"/>
    <x v="0"/>
    <n v="1.9217023546411249E-2"/>
    <n v="2252358.1"/>
    <n v="972775.44"/>
    <n v="1151644.1399999999"/>
    <n v="497385.89"/>
    <n v="1100713.9600000002"/>
    <n v="475389.55"/>
  </r>
  <r>
    <s v="7G"/>
    <s v="Molina Healthcare of Texas"/>
    <n v="77817900.632779434"/>
    <x v="3"/>
    <x v="5"/>
    <x v="0"/>
    <x v="0"/>
    <n v="0"/>
    <n v="0"/>
    <n v="0"/>
    <n v="0"/>
    <n v="0"/>
    <n v="0"/>
    <n v="0"/>
  </r>
  <r>
    <s v="7H"/>
    <s v="UnitedHealthCare Community Plan"/>
    <n v="445637855.48545367"/>
    <x v="1"/>
    <x v="5"/>
    <x v="0"/>
    <x v="0"/>
    <n v="0"/>
    <n v="0"/>
    <n v="0"/>
    <n v="0"/>
    <n v="0"/>
    <n v="0"/>
    <n v="0"/>
  </r>
  <r>
    <s v="7P"/>
    <s v="Wellpoint"/>
    <n v="0"/>
    <x v="2"/>
    <x v="5"/>
    <x v="1"/>
    <x v="0"/>
    <n v="2.43610288038448E-2"/>
    <n v="0"/>
    <n v="0"/>
    <n v="0"/>
    <n v="0"/>
    <n v="0"/>
    <n v="0"/>
  </r>
  <r>
    <s v="7R"/>
    <s v="UnitedHealthCare Community Plan"/>
    <n v="1344486239.1811943"/>
    <x v="1"/>
    <x v="5"/>
    <x v="1"/>
    <x v="0"/>
    <n v="2.43610288038448E-2"/>
    <n v="32753068"/>
    <n v="14145788.039999999"/>
    <n v="17043318.27"/>
    <n v="7360872.8099999996"/>
    <n v="15709749.73"/>
    <n v="6784915.2300000004"/>
  </r>
  <r>
    <s v="7S"/>
    <s v="Molina Healthcare of Texas"/>
    <n v="491194388.96658272"/>
    <x v="3"/>
    <x v="5"/>
    <x v="1"/>
    <x v="0"/>
    <n v="2.43610288038448E-2"/>
    <n v="11966000.66"/>
    <n v="5168019.96"/>
    <n v="5710495.2699999996"/>
    <n v="2466317.2200000002"/>
    <n v="6255505.3900000006"/>
    <n v="2701702.73"/>
  </r>
  <r>
    <s v="8G"/>
    <s v="Wellpoint"/>
    <n v="23139400.913038518"/>
    <x v="2"/>
    <x v="8"/>
    <x v="0"/>
    <x v="0"/>
    <n v="0"/>
    <n v="0"/>
    <n v="0"/>
    <n v="0"/>
    <n v="0"/>
    <n v="0"/>
    <n v="0"/>
  </r>
  <r>
    <s v="8H"/>
    <s v="Community Health Choice"/>
    <n v="64865126.863660857"/>
    <x v="10"/>
    <x v="8"/>
    <x v="0"/>
    <x v="0"/>
    <n v="0"/>
    <n v="0"/>
    <n v="0"/>
    <n v="0"/>
    <n v="0"/>
    <n v="0"/>
    <n v="0"/>
  </r>
  <r>
    <s v="8J"/>
    <s v="Molina Healthcare of Texas"/>
    <n v="14120781.308265431"/>
    <x v="3"/>
    <x v="8"/>
    <x v="0"/>
    <x v="0"/>
    <n v="0"/>
    <n v="0"/>
    <n v="0"/>
    <n v="0"/>
    <n v="0"/>
    <n v="0"/>
    <n v="0"/>
  </r>
  <r>
    <s v="8K"/>
    <s v="Texas Children's Health Plan"/>
    <n v="125641431.45384739"/>
    <x v="9"/>
    <x v="8"/>
    <x v="0"/>
    <x v="0"/>
    <n v="0"/>
    <n v="0"/>
    <n v="0"/>
    <n v="0"/>
    <n v="0"/>
    <n v="0"/>
    <n v="0"/>
  </r>
  <r>
    <s v="8L"/>
    <s v="UnitedHealthCare Community Plan"/>
    <n v="75264292.34095858"/>
    <x v="1"/>
    <x v="8"/>
    <x v="0"/>
    <x v="0"/>
    <n v="0"/>
    <n v="0"/>
    <n v="0"/>
    <n v="0"/>
    <n v="0"/>
    <n v="0"/>
    <n v="0"/>
  </r>
  <r>
    <s v="8R"/>
    <s v="Wellpoint"/>
    <n v="171099617.8477461"/>
    <x v="2"/>
    <x v="8"/>
    <x v="1"/>
    <x v="0"/>
    <n v="4.2858443876116689E-2"/>
    <n v="7333063.3700000001"/>
    <n v="3167091.4"/>
    <n v="3737845.38"/>
    <n v="1614345.52"/>
    <n v="3595217.99"/>
    <n v="1552745.89"/>
  </r>
  <r>
    <s v="8S"/>
    <s v="UnitedHealthCare Community Plan"/>
    <n v="0"/>
    <x v="1"/>
    <x v="8"/>
    <x v="1"/>
    <x v="0"/>
    <n v="4.2858443876116689E-2"/>
    <n v="0"/>
    <n v="0"/>
    <n v="0"/>
    <n v="0"/>
    <n v="0"/>
    <n v="0"/>
  </r>
  <r>
    <s v="8T"/>
    <s v="Molina Healthcare of Texas"/>
    <n v="170571811.50883949"/>
    <x v="3"/>
    <x v="8"/>
    <x v="1"/>
    <x v="0"/>
    <n v="4.2858443876116689E-2"/>
    <n v="7310442.4100000001"/>
    <n v="3157321.59"/>
    <n v="3678688.99"/>
    <n v="1588796.35"/>
    <n v="3631753.42"/>
    <n v="1568525.25"/>
  </r>
  <r>
    <s v="9F"/>
    <s v="Molina Healthcare of Texas"/>
    <n v="726631295.57663906"/>
    <x v="3"/>
    <x v="7"/>
    <x v="1"/>
    <x v="0"/>
    <n v="2.2737070985419289E-2"/>
    <n v="16521467.35"/>
    <n v="7135489.5800000001"/>
    <n v="8439297.9399999995"/>
    <n v="3644865.27"/>
    <n v="8082169.4100000001"/>
    <n v="3490624.31"/>
  </r>
  <r>
    <s v="9H"/>
    <s v="Superior Health Plan"/>
    <n v="555596540.30856943"/>
    <x v="0"/>
    <x v="7"/>
    <x v="1"/>
    <x v="0"/>
    <n v="2.2737070985419289E-2"/>
    <n v="12632637.98"/>
    <n v="5455935.2800000003"/>
    <n v="6755394.3700000001"/>
    <n v="2917600.79"/>
    <n v="5877243.6100000003"/>
    <n v="2538334.5"/>
  </r>
  <r>
    <s v="C1"/>
    <s v="Wellpoint"/>
    <n v="36135500.270875446"/>
    <x v="2"/>
    <x v="9"/>
    <x v="0"/>
    <x v="0"/>
    <n v="3.5323848369360269E-18"/>
    <n v="0"/>
    <n v="0"/>
    <n v="0"/>
    <n v="0"/>
    <n v="0"/>
    <n v="0"/>
  </r>
  <r>
    <s v="C2"/>
    <s v="Superior Health Plan"/>
    <n v="243925411.13753268"/>
    <x v="0"/>
    <x v="9"/>
    <x v="0"/>
    <x v="0"/>
    <n v="3.5323848369360269E-18"/>
    <n v="0"/>
    <n v="0"/>
    <n v="0"/>
    <n v="0"/>
    <n v="0"/>
    <n v="0"/>
  </r>
  <r>
    <s v="C3"/>
    <s v="RightCare from Scott and White Health Plan"/>
    <n v="130808144.27970466"/>
    <x v="15"/>
    <x v="9"/>
    <x v="0"/>
    <x v="0"/>
    <n v="3.5323848369360269E-18"/>
    <n v="0"/>
    <n v="0"/>
    <n v="0"/>
    <n v="0"/>
    <n v="0"/>
    <n v="0"/>
  </r>
  <r>
    <s v="C4"/>
    <s v="Superior Health Plan"/>
    <n v="272244210.99043924"/>
    <x v="0"/>
    <x v="9"/>
    <x v="1"/>
    <x v="0"/>
    <n v="2.2189143375013799E-2"/>
    <n v="6040865.8300000001"/>
    <n v="2609001.63"/>
    <n v="3113484.51"/>
    <n v="1344689.05"/>
    <n v="2927381.3200000003"/>
    <n v="1264312.57"/>
  </r>
  <r>
    <s v="C5"/>
    <s v="UnitedHealthCare Community Plan"/>
    <n v="289389476.88540822"/>
    <x v="1"/>
    <x v="9"/>
    <x v="1"/>
    <x v="0"/>
    <n v="2.2189143375013799E-2"/>
    <n v="6421304.5899999999"/>
    <n v="2773310.08"/>
    <n v="3203910.93"/>
    <n v="1383743.5"/>
    <n v="3217393.6599999997"/>
    <n v="1389566.58"/>
  </r>
  <r>
    <s v="H1"/>
    <s v="UnitedHealthCare Community Plan"/>
    <n v="134042872.25290932"/>
    <x v="1"/>
    <x v="10"/>
    <x v="0"/>
    <x v="0"/>
    <n v="0"/>
    <n v="0"/>
    <n v="0"/>
    <n v="0"/>
    <n v="0"/>
    <n v="0"/>
    <n v="0"/>
  </r>
  <r>
    <s v="H2"/>
    <s v="Superior Health Plan"/>
    <n v="508382541.51282746"/>
    <x v="0"/>
    <x v="10"/>
    <x v="0"/>
    <x v="0"/>
    <n v="0"/>
    <n v="0"/>
    <n v="0"/>
    <n v="0"/>
    <n v="0"/>
    <n v="0"/>
    <n v="0"/>
  </r>
  <r>
    <s v="H3"/>
    <s v="Molina Healthcare of Texas"/>
    <n v="116743009.00649284"/>
    <x v="3"/>
    <x v="10"/>
    <x v="0"/>
    <x v="0"/>
    <n v="0"/>
    <n v="0"/>
    <n v="0"/>
    <n v="0"/>
    <n v="0"/>
    <n v="0"/>
    <n v="0"/>
  </r>
  <r>
    <s v="H4"/>
    <s v="Driscoll Children's Health Plan"/>
    <n v="393432251.67237103"/>
    <x v="11"/>
    <x v="10"/>
    <x v="0"/>
    <x v="0"/>
    <n v="0"/>
    <n v="0"/>
    <n v="0"/>
    <n v="0"/>
    <n v="0"/>
    <n v="0"/>
    <n v="0"/>
  </r>
  <r>
    <s v="H5"/>
    <s v="Superior Health Plan"/>
    <n v="990594547.83890545"/>
    <x v="0"/>
    <x v="10"/>
    <x v="1"/>
    <x v="0"/>
    <n v="2.8141104088843859E-2"/>
    <n v="27876424.280000001"/>
    <n v="12039604.640000001"/>
    <n v="13952999.51"/>
    <n v="6026188.8600000003"/>
    <n v="13923424.770000001"/>
    <n v="6013415.7699999996"/>
  </r>
  <r>
    <s v="H6"/>
    <s v="Molina Healthcare of Texas"/>
    <n v="708250409.06864214"/>
    <x v="3"/>
    <x v="10"/>
    <x v="1"/>
    <x v="0"/>
    <n v="2.8141104088843859E-2"/>
    <n v="19930948.48"/>
    <n v="8608017.1999999993"/>
    <n v="10437674.48"/>
    <n v="4507948.1100000003"/>
    <n v="9493274"/>
    <n v="4100069.09"/>
  </r>
  <r>
    <s v="K1"/>
    <s v="AETNA"/>
    <n v="114497976.54935698"/>
    <x v="6"/>
    <x v="4"/>
    <x v="2"/>
    <x v="0"/>
    <n v="0"/>
    <n v="0"/>
    <n v="0"/>
    <n v="0"/>
    <n v="0"/>
    <n v="0"/>
    <n v="0"/>
  </r>
  <r>
    <s v="K2"/>
    <s v="Wellpoint"/>
    <n v="323307014.34906077"/>
    <x v="2"/>
    <x v="7"/>
    <x v="2"/>
    <x v="0"/>
    <n v="0"/>
    <n v="0"/>
    <n v="0"/>
    <n v="0"/>
    <n v="0"/>
    <n v="0"/>
    <n v="0"/>
  </r>
  <r>
    <s v="K3"/>
    <s v="Wellpoint"/>
    <n v="26751922.355384324"/>
    <x v="2"/>
    <x v="1"/>
    <x v="2"/>
    <x v="0"/>
    <n v="0"/>
    <n v="0"/>
    <n v="0"/>
    <n v="0"/>
    <n v="0"/>
    <n v="0"/>
    <n v="0"/>
  </r>
  <r>
    <s v="K4"/>
    <s v="Wellpoint"/>
    <n v="114653013.62954284"/>
    <x v="2"/>
    <x v="5"/>
    <x v="2"/>
    <x v="0"/>
    <n v="0"/>
    <n v="0"/>
    <n v="0"/>
    <n v="0"/>
    <n v="0"/>
    <n v="0"/>
    <n v="0"/>
  </r>
  <r>
    <s v="K5"/>
    <s v="Wellpoint"/>
    <n v="28386753.185245574"/>
    <x v="2"/>
    <x v="3"/>
    <x v="2"/>
    <x v="0"/>
    <n v="0"/>
    <n v="0"/>
    <n v="0"/>
    <n v="0"/>
    <n v="0"/>
    <n v="0"/>
    <n v="0"/>
  </r>
  <r>
    <s v="K6"/>
    <s v="Wellpoint"/>
    <n v="52462762.266519837"/>
    <x v="2"/>
    <x v="11"/>
    <x v="2"/>
    <x v="0"/>
    <n v="0"/>
    <n v="0"/>
    <n v="0"/>
    <n v="0"/>
    <n v="0"/>
    <n v="0"/>
    <n v="0"/>
  </r>
  <r>
    <s v="K7"/>
    <s v="BlueCross BlueShield"/>
    <n v="99676917.794770852"/>
    <x v="14"/>
    <x v="9"/>
    <x v="2"/>
    <x v="0"/>
    <n v="0"/>
    <n v="0"/>
    <n v="0"/>
    <n v="0"/>
    <n v="0"/>
    <n v="0"/>
    <n v="0"/>
  </r>
  <r>
    <s v="K8"/>
    <s v="BlueCross BlueShield"/>
    <n v="103775420.21244234"/>
    <x v="14"/>
    <x v="0"/>
    <x v="2"/>
    <x v="0"/>
    <n v="0"/>
    <n v="0"/>
    <n v="0"/>
    <n v="0"/>
    <n v="0"/>
    <n v="0"/>
    <n v="0"/>
  </r>
  <r>
    <s v="KA"/>
    <s v="Community First Health Plan"/>
    <n v="182823765.40928695"/>
    <x v="5"/>
    <x v="2"/>
    <x v="2"/>
    <x v="0"/>
    <n v="0"/>
    <n v="0"/>
    <n v="0"/>
    <n v="0"/>
    <n v="0"/>
    <n v="0"/>
    <n v="0"/>
  </r>
  <r>
    <s v="KB"/>
    <s v="Cook Children's Health Plan"/>
    <n v="232623804.84250489"/>
    <x v="8"/>
    <x v="4"/>
    <x v="2"/>
    <x v="0"/>
    <n v="0"/>
    <n v="0"/>
    <n v="0"/>
    <n v="0"/>
    <n v="0"/>
    <n v="0"/>
    <n v="0"/>
  </r>
  <r>
    <s v="KC"/>
    <s v="Driscoll Children's Health Plan"/>
    <n v="133805361.69636823"/>
    <x v="11"/>
    <x v="10"/>
    <x v="2"/>
    <x v="0"/>
    <n v="0"/>
    <n v="0"/>
    <n v="0"/>
    <n v="0"/>
    <n v="0"/>
    <n v="0"/>
    <n v="0"/>
  </r>
  <r>
    <s v="KD"/>
    <s v="Driscoll Children's Health Plan"/>
    <n v="73073180.267836854"/>
    <x v="11"/>
    <x v="6"/>
    <x v="2"/>
    <x v="0"/>
    <n v="0"/>
    <n v="0"/>
    <n v="0"/>
    <n v="0"/>
    <n v="0"/>
    <n v="0"/>
    <n v="0"/>
  </r>
  <r>
    <s v="KE"/>
    <s v="Superior Health Plan"/>
    <n v="164587633.4288103"/>
    <x v="0"/>
    <x v="2"/>
    <x v="2"/>
    <x v="0"/>
    <n v="0"/>
    <n v="0"/>
    <n v="0"/>
    <n v="0"/>
    <n v="0"/>
    <n v="0"/>
    <n v="0"/>
  </r>
  <r>
    <s v="KF"/>
    <s v="Superior Health Plan"/>
    <n v="76412486.403697371"/>
    <x v="0"/>
    <x v="1"/>
    <x v="2"/>
    <x v="0"/>
    <n v="0"/>
    <n v="0"/>
    <n v="0"/>
    <n v="0"/>
    <n v="0"/>
    <n v="0"/>
    <n v="0"/>
  </r>
  <r>
    <s v="KG"/>
    <s v="Superior Health Plan"/>
    <n v="249772558.98836285"/>
    <x v="0"/>
    <x v="10"/>
    <x v="2"/>
    <x v="0"/>
    <n v="0"/>
    <n v="0"/>
    <n v="0"/>
    <n v="0"/>
    <n v="0"/>
    <n v="0"/>
    <n v="0"/>
  </r>
  <r>
    <s v="KH"/>
    <s v="Superior Health Plan"/>
    <n v="39405180.227873512"/>
    <x v="0"/>
    <x v="3"/>
    <x v="2"/>
    <x v="0"/>
    <n v="0"/>
    <n v="0"/>
    <n v="0"/>
    <n v="0"/>
    <n v="0"/>
    <n v="0"/>
    <n v="0"/>
  </r>
  <r>
    <s v="KJ"/>
    <s v="Superior Health Plan"/>
    <n v="67937029.855886966"/>
    <x v="0"/>
    <x v="11"/>
    <x v="2"/>
    <x v="0"/>
    <n v="0"/>
    <n v="0"/>
    <n v="0"/>
    <n v="0"/>
    <n v="0"/>
    <n v="0"/>
    <n v="0"/>
  </r>
  <r>
    <s v="KL"/>
    <s v="Superior Health Plan"/>
    <n v="67279302.893511683"/>
    <x v="0"/>
    <x v="0"/>
    <x v="2"/>
    <x v="0"/>
    <n v="0"/>
    <n v="0"/>
    <n v="0"/>
    <n v="0"/>
    <n v="0"/>
    <n v="0"/>
    <n v="0"/>
  </r>
  <r>
    <s v="KM"/>
    <s v="Texas Children's Health Plan"/>
    <n v="565096980.80661368"/>
    <x v="9"/>
    <x v="5"/>
    <x v="2"/>
    <x v="0"/>
    <n v="0"/>
    <n v="0"/>
    <n v="0"/>
    <n v="0"/>
    <n v="0"/>
    <n v="0"/>
    <n v="0"/>
  </r>
  <r>
    <s v="KN"/>
    <s v="Texas Children's Health Plan"/>
    <n v="63230908.079189375"/>
    <x v="9"/>
    <x v="8"/>
    <x v="2"/>
    <x v="0"/>
    <n v="0"/>
    <n v="0"/>
    <n v="0"/>
    <n v="0"/>
    <n v="0"/>
    <n v="0"/>
    <n v="0"/>
  </r>
  <r>
    <s v="KP"/>
    <s v="Texas Children's Health Plan"/>
    <n v="155582782.72190821"/>
    <x v="9"/>
    <x v="12"/>
    <x v="2"/>
    <x v="0"/>
    <n v="0"/>
    <n v="0"/>
    <n v="0"/>
    <n v="0"/>
    <n v="0"/>
    <n v="0"/>
    <n v="0"/>
  </r>
  <r>
    <s v="KQ"/>
    <s v="UnitedHealthCare Community Plan"/>
    <n v="224936526.37896287"/>
    <x v="1"/>
    <x v="5"/>
    <x v="2"/>
    <x v="0"/>
    <n v="0"/>
    <n v="0"/>
    <n v="0"/>
    <n v="0"/>
    <n v="0"/>
    <n v="0"/>
    <n v="0"/>
  </r>
  <r>
    <s v="KR"/>
    <s v="UnitedHealthCare Community Plan"/>
    <n v="93479561.123409569"/>
    <x v="1"/>
    <x v="10"/>
    <x v="2"/>
    <x v="0"/>
    <n v="0"/>
    <n v="0"/>
    <n v="0"/>
    <n v="0"/>
    <n v="0"/>
    <n v="0"/>
    <n v="0"/>
  </r>
  <r>
    <s v="KS"/>
    <s v="UnitedHealthCare Community Plan"/>
    <n v="35326278.026436985"/>
    <x v="1"/>
    <x v="8"/>
    <x v="2"/>
    <x v="0"/>
    <n v="0"/>
    <n v="0"/>
    <n v="0"/>
    <n v="0"/>
    <n v="0"/>
    <n v="0"/>
    <n v="0"/>
  </r>
  <r>
    <s v="KT"/>
    <s v="UnitedHealthCare Community Plan"/>
    <n v="59767267.674555615"/>
    <x v="1"/>
    <x v="9"/>
    <x v="2"/>
    <x v="0"/>
    <n v="0"/>
    <n v="0"/>
    <n v="0"/>
    <n v="0"/>
    <n v="0"/>
    <n v="0"/>
    <n v="0"/>
  </r>
  <r>
    <s v="KU"/>
    <s v="UnitedHealthCare Community Plan"/>
    <n v="73761249.457026005"/>
    <x v="1"/>
    <x v="12"/>
    <x v="2"/>
    <x v="0"/>
    <n v="0"/>
    <n v="0"/>
    <n v="0"/>
    <n v="0"/>
    <n v="0"/>
    <n v="0"/>
    <n v="0"/>
  </r>
  <r>
    <s v="KV"/>
    <s v="Superior Health Plan"/>
    <n v="29529408.020516347"/>
    <x v="0"/>
    <x v="6"/>
    <x v="2"/>
    <x v="0"/>
    <n v="0"/>
    <n v="0"/>
    <n v="0"/>
    <n v="0"/>
    <n v="0"/>
    <n v="0"/>
    <n v="0"/>
  </r>
  <r>
    <s v="KW"/>
    <s v="AETNA"/>
    <n v="207283756.56979835"/>
    <x v="6"/>
    <x v="7"/>
    <x v="2"/>
    <x v="0"/>
    <n v="0"/>
    <n v="0"/>
    <n v="0"/>
    <n v="0"/>
    <n v="0"/>
    <n v="0"/>
    <n v="0"/>
  </r>
  <r>
    <s v="N1"/>
    <s v="Wellpoint"/>
    <n v="199954253.15197721"/>
    <x v="2"/>
    <x v="12"/>
    <x v="0"/>
    <x v="0"/>
    <n v="0"/>
    <n v="0"/>
    <n v="0"/>
    <n v="0"/>
    <n v="0"/>
    <n v="0"/>
    <n v="0"/>
  </r>
  <r>
    <s v="N2"/>
    <s v="Superior Health Plan"/>
    <n v="325984410.09655362"/>
    <x v="0"/>
    <x v="12"/>
    <x v="0"/>
    <x v="0"/>
    <n v="0"/>
    <n v="0"/>
    <n v="0"/>
    <n v="0"/>
    <n v="0"/>
    <n v="0"/>
    <n v="0"/>
  </r>
  <r>
    <s v="N4"/>
    <s v="UnitedHealthCare Community Plan"/>
    <n v="554423539.1877017"/>
    <x v="1"/>
    <x v="12"/>
    <x v="1"/>
    <x v="0"/>
    <n v="7.7860482084871757E-3"/>
    <n v="4316768.4000000004"/>
    <n v="1864377.74"/>
    <n v="2204147.73"/>
    <n v="951953.77"/>
    <n v="2112620.6700000004"/>
    <n v="912423.97"/>
  </r>
  <r>
    <s v="P1"/>
    <s v="Molina Healthcare of Texas"/>
    <n v="482213928.63043946"/>
    <x v="3"/>
    <x v="4"/>
    <x v="1"/>
    <x v="0"/>
    <n v="4.9566751187899744E-2"/>
    <n v="23901777.82"/>
    <n v="10322986.630000001"/>
    <n v="11672290.59"/>
    <n v="5041168.93"/>
    <n v="12229487.23"/>
    <n v="5281817.7"/>
  </r>
  <r>
    <s v="P2"/>
    <s v="Molina Healthcare of Texas"/>
    <n v="268564687.4286021"/>
    <x v="3"/>
    <x v="12"/>
    <x v="1"/>
    <x v="0"/>
    <n v="7.7860482084871757E-3"/>
    <n v="2091057.6"/>
    <n v="903111.05"/>
    <n v="1096763.6000000001"/>
    <n v="473683.42"/>
    <n v="994294"/>
    <n v="429427.62"/>
  </r>
  <r>
    <s v="S1"/>
    <s v="Community First Health Plan"/>
    <n v="312552988.97039735"/>
    <x v="5"/>
    <x v="2"/>
    <x v="1"/>
    <x v="0"/>
    <n v="4.9226907572373253E-2"/>
    <n v="15386017.1"/>
    <n v="6645097.7000000002"/>
    <n v="8286953.7000000002"/>
    <n v="3579069.01"/>
    <n v="7099063.3999999994"/>
    <n v="3066028.69"/>
  </r>
  <r>
    <s v="S2"/>
    <s v="El Paso First Health Plan"/>
    <n v="184943740.84731835"/>
    <x v="4"/>
    <x v="1"/>
    <x v="1"/>
    <x v="0"/>
    <n v="4.3247235776152318E-2"/>
    <n v="7998305.5700000003"/>
    <n v="3454404.19"/>
    <n v="4028348.54"/>
    <n v="1739811.51"/>
    <n v="3969957.0300000003"/>
    <n v="1714592.68"/>
  </r>
  <r>
    <s v="S3"/>
    <s v="Community Health Choice"/>
    <n v="396021567.67895341"/>
    <x v="10"/>
    <x v="5"/>
    <x v="1"/>
    <x v="0"/>
    <n v="2.43610288038448E-2"/>
    <n v="9647492.8200000003"/>
    <n v="4166674.97"/>
    <n v="5078598.5999999996"/>
    <n v="2193406.11"/>
    <n v="4568894.2200000007"/>
    <n v="1973268.86"/>
  </r>
  <r>
    <s v="S4"/>
    <s v="Superior Health Plan"/>
    <n v="155560012.94350815"/>
    <x v="0"/>
    <x v="0"/>
    <x v="1"/>
    <x v="0"/>
    <n v="1.6148722677364648E-2"/>
    <n v="2512095.5099999998"/>
    <n v="1084953.95"/>
    <n v="1134607.8999999999"/>
    <n v="490028.08"/>
    <n v="1377487.6099999999"/>
    <n v="594925.88"/>
  </r>
  <r>
    <s v="S5"/>
    <s v="UnitedHealthCare Community Plan"/>
    <n v="317015699.74112809"/>
    <x v="1"/>
    <x v="2"/>
    <x v="1"/>
    <x v="0"/>
    <n v="4.9226907572373253E-2"/>
    <n v="15605702.550000001"/>
    <n v="6739978.0899999999"/>
    <n v="8211980.1100000003"/>
    <n v="3546688.51"/>
    <n v="7393722.4400000004"/>
    <n v="3193289.57"/>
  </r>
  <r>
    <s v="S6"/>
    <s v="UnitedHealthCare Community Plan"/>
    <n v="89610880.908871725"/>
    <x v="1"/>
    <x v="7"/>
    <x v="1"/>
    <x v="0"/>
    <n v="2.2737070985419289E-2"/>
    <n v="2037488.96"/>
    <n v="879975.18"/>
    <n v="676510.24"/>
    <n v="292179.36"/>
    <n v="1360978.72"/>
    <n v="587795.81999999995"/>
  </r>
  <r>
    <s v="S7"/>
    <s v="UnitedHealthCare Community Plan"/>
    <n v="47500671.660213798"/>
    <x v="1"/>
    <x v="10"/>
    <x v="1"/>
    <x v="0"/>
    <n v="2.8141104088843859E-2"/>
    <n v="1336721.3500000001"/>
    <n v="577319.26"/>
    <n v="453195.02"/>
    <n v="195731.3"/>
    <n v="883526.33000000007"/>
    <n v="381587.95"/>
  </r>
  <r>
    <s v="S8"/>
    <s v="UnitedHealthCare Community Plan"/>
    <n v="432308060.52458477"/>
    <x v="1"/>
    <x v="4"/>
    <x v="1"/>
    <x v="0"/>
    <n v="4.9566751187899744E-2"/>
    <n v="21428106.07"/>
    <n v="9254627.5899999999"/>
    <n v="10901562.84"/>
    <n v="4708297.78"/>
    <n v="10526543.23"/>
    <n v="4546329.8099999996"/>
  </r>
  <r>
    <s v="S9"/>
    <s v="Wellpoint"/>
    <n v="134333078.49758792"/>
    <x v="2"/>
    <x v="6"/>
    <x v="1"/>
    <x v="0"/>
    <n v="4.6983193040505994E-2"/>
    <n v="6311396.96"/>
    <n v="2725841.86"/>
    <n v="3663218.12"/>
    <n v="1582114.6"/>
    <n v="2648178.84"/>
    <n v="1143727.26"/>
  </r>
  <r>
    <s v="W2"/>
    <s v="Wellpoint"/>
    <n v="79312817.206732795"/>
    <x v="2"/>
    <x v="11"/>
    <x v="0"/>
    <x v="0"/>
    <n v="0"/>
    <n v="0"/>
    <n v="0"/>
    <n v="0"/>
    <n v="0"/>
    <n v="0"/>
    <n v="0"/>
  </r>
  <r>
    <s v="W3"/>
    <s v="Superior Health Plan"/>
    <n v="285045612.55282086"/>
    <x v="0"/>
    <x v="11"/>
    <x v="0"/>
    <x v="0"/>
    <n v="0"/>
    <n v="0"/>
    <n v="0"/>
    <n v="0"/>
    <n v="0"/>
    <n v="0"/>
    <n v="0"/>
  </r>
  <r>
    <s v="W4"/>
    <s v="FIRSTCARE"/>
    <n v="129443029.58677334"/>
    <x v="7"/>
    <x v="11"/>
    <x v="0"/>
    <x v="0"/>
    <n v="0"/>
    <n v="0"/>
    <n v="0"/>
    <n v="0"/>
    <n v="0"/>
    <n v="0"/>
    <n v="0"/>
  </r>
  <r>
    <s v="W5"/>
    <s v="Wellpoint"/>
    <n v="257795917.44256079"/>
    <x v="2"/>
    <x v="11"/>
    <x v="1"/>
    <x v="0"/>
    <n v="1.9508566317190591E-2"/>
    <n v="5029228.75"/>
    <n v="2172083.66"/>
    <n v="2558272.77"/>
    <n v="1104897.54"/>
    <n v="2470955.98"/>
    <n v="1067186.1200000001"/>
  </r>
  <r>
    <s v="W6"/>
    <s v="Superior Health Plan"/>
    <n v="377269551.43188775"/>
    <x v="0"/>
    <x v="11"/>
    <x v="1"/>
    <x v="0"/>
    <n v="1.9508566317190591E-2"/>
    <n v="7359988.0599999996"/>
    <n v="3178719.96"/>
    <n v="3745574.47"/>
    <n v="1617683.65"/>
    <n v="3614413.5899999994"/>
    <n v="1561036.31"/>
  </r>
  <r>
    <n v="10"/>
    <s v="Superior Health Plan"/>
    <n v="274828212.04970443"/>
    <x v="0"/>
    <x v="0"/>
    <x v="0"/>
    <x v="1"/>
    <n v="0"/>
    <n v="0"/>
    <n v="0"/>
    <n v="0"/>
    <n v="0"/>
    <n v="0"/>
    <n v="0"/>
  </r>
  <r>
    <n v="18"/>
    <s v="UnitedHealthCare Community Plan"/>
    <n v="362599184.45759612"/>
    <x v="1"/>
    <x v="0"/>
    <x v="1"/>
    <x v="1"/>
    <n v="0"/>
    <n v="0"/>
    <n v="0"/>
    <n v="0"/>
    <n v="0"/>
    <n v="0"/>
    <n v="0"/>
  </r>
  <r>
    <n v="19"/>
    <s v="Wellpoint"/>
    <n v="0"/>
    <x v="2"/>
    <x v="0"/>
    <x v="1"/>
    <x v="1"/>
    <n v="0"/>
    <n v="0"/>
    <n v="0"/>
    <n v="0"/>
    <n v="0"/>
    <n v="0"/>
    <n v="0"/>
  </r>
  <r>
    <n v="31"/>
    <s v="Molina Healthcare of Texas"/>
    <n v="15485129.99347626"/>
    <x v="3"/>
    <x v="1"/>
    <x v="0"/>
    <x v="1"/>
    <n v="0"/>
    <n v="0"/>
    <n v="0"/>
    <n v="0"/>
    <n v="0"/>
    <n v="0"/>
    <n v="0"/>
  </r>
  <r>
    <n v="33"/>
    <s v="Molina Healthcare of Texas"/>
    <n v="240220744.86951336"/>
    <x v="3"/>
    <x v="1"/>
    <x v="1"/>
    <x v="1"/>
    <n v="0"/>
    <n v="0"/>
    <n v="0"/>
    <n v="0"/>
    <n v="0"/>
    <n v="0"/>
    <n v="0"/>
  </r>
  <r>
    <n v="34"/>
    <s v="Wellpoint"/>
    <n v="0"/>
    <x v="2"/>
    <x v="1"/>
    <x v="1"/>
    <x v="1"/>
    <n v="0"/>
    <n v="0"/>
    <n v="0"/>
    <n v="0"/>
    <n v="0"/>
    <n v="0"/>
    <n v="0"/>
  </r>
  <r>
    <n v="36"/>
    <s v="Superior Health Plan"/>
    <n v="135301844.79795015"/>
    <x v="0"/>
    <x v="1"/>
    <x v="0"/>
    <x v="1"/>
    <n v="0"/>
    <n v="0"/>
    <n v="0"/>
    <n v="0"/>
    <n v="0"/>
    <n v="0"/>
    <n v="0"/>
  </r>
  <r>
    <n v="37"/>
    <s v="El Paso First Health Plan"/>
    <n v="190301896.30776477"/>
    <x v="4"/>
    <x v="1"/>
    <x v="0"/>
    <x v="1"/>
    <n v="0"/>
    <n v="0"/>
    <n v="0"/>
    <n v="0"/>
    <n v="0"/>
    <n v="0"/>
    <n v="0"/>
  </r>
  <r>
    <n v="40"/>
    <s v="Superior Health Plan"/>
    <n v="403549074.68491966"/>
    <x v="0"/>
    <x v="2"/>
    <x v="0"/>
    <x v="1"/>
    <n v="0"/>
    <n v="0"/>
    <n v="0"/>
    <n v="0"/>
    <n v="0"/>
    <n v="0"/>
    <n v="0"/>
  </r>
  <r>
    <n v="42"/>
    <s v="Community First Health Plan"/>
    <n v="353856334.29277378"/>
    <x v="5"/>
    <x v="2"/>
    <x v="0"/>
    <x v="1"/>
    <n v="0"/>
    <n v="0"/>
    <n v="0"/>
    <n v="0"/>
    <n v="0"/>
    <n v="0"/>
    <n v="0"/>
  </r>
  <r>
    <n v="43"/>
    <s v="AETNA"/>
    <n v="88665009.041178569"/>
    <x v="6"/>
    <x v="2"/>
    <x v="0"/>
    <x v="1"/>
    <n v="0"/>
    <n v="0"/>
    <n v="0"/>
    <n v="0"/>
    <n v="0"/>
    <n v="0"/>
    <n v="0"/>
  </r>
  <r>
    <n v="44"/>
    <s v="Wellpoint"/>
    <n v="27529621.989760906"/>
    <x v="2"/>
    <x v="2"/>
    <x v="0"/>
    <x v="1"/>
    <n v="0"/>
    <n v="0"/>
    <n v="0"/>
    <n v="0"/>
    <n v="0"/>
    <n v="0"/>
    <n v="0"/>
  </r>
  <r>
    <n v="45"/>
    <s v="Wellpoint"/>
    <n v="0"/>
    <x v="2"/>
    <x v="2"/>
    <x v="1"/>
    <x v="1"/>
    <n v="0"/>
    <n v="0"/>
    <n v="0"/>
    <n v="0"/>
    <n v="0"/>
    <n v="0"/>
    <n v="0"/>
  </r>
  <r>
    <n v="46"/>
    <s v="Molina Healthcare of Texas"/>
    <n v="387614280.51909399"/>
    <x v="3"/>
    <x v="2"/>
    <x v="1"/>
    <x v="1"/>
    <n v="0"/>
    <n v="0"/>
    <n v="0"/>
    <n v="0"/>
    <n v="0"/>
    <n v="0"/>
    <n v="0"/>
  </r>
  <r>
    <n v="47"/>
    <s v="Superior Health Plan"/>
    <n v="0"/>
    <x v="0"/>
    <x v="2"/>
    <x v="1"/>
    <x v="1"/>
    <n v="0"/>
    <n v="0"/>
    <n v="0"/>
    <n v="0"/>
    <n v="0"/>
    <n v="0"/>
    <n v="0"/>
  </r>
  <r>
    <n v="50"/>
    <s v="FIRSTCARE"/>
    <n v="106733398.95375675"/>
    <x v="7"/>
    <x v="3"/>
    <x v="0"/>
    <x v="1"/>
    <n v="0"/>
    <n v="0"/>
    <n v="0"/>
    <n v="0"/>
    <n v="0"/>
    <n v="0"/>
    <n v="0"/>
  </r>
  <r>
    <n v="52"/>
    <s v="Superior Health Plan"/>
    <n v="107123316.70525408"/>
    <x v="0"/>
    <x v="3"/>
    <x v="0"/>
    <x v="1"/>
    <n v="0"/>
    <n v="0"/>
    <n v="0"/>
    <n v="0"/>
    <n v="0"/>
    <n v="0"/>
    <n v="0"/>
  </r>
  <r>
    <n v="53"/>
    <s v="Wellpoint"/>
    <n v="24216644.295081925"/>
    <x v="2"/>
    <x v="3"/>
    <x v="0"/>
    <x v="1"/>
    <n v="0"/>
    <n v="0"/>
    <n v="0"/>
    <n v="0"/>
    <n v="0"/>
    <n v="0"/>
    <n v="0"/>
  </r>
  <r>
    <n v="63"/>
    <s v="Wellpoint"/>
    <n v="302362552.90110922"/>
    <x v="2"/>
    <x v="4"/>
    <x v="0"/>
    <x v="1"/>
    <n v="0"/>
    <n v="0"/>
    <n v="0"/>
    <n v="0"/>
    <n v="0"/>
    <n v="0"/>
    <n v="0"/>
  </r>
  <r>
    <n v="66"/>
    <s v="Cook Children's Health Plan"/>
    <n v="351107353.77565998"/>
    <x v="8"/>
    <x v="4"/>
    <x v="0"/>
    <x v="1"/>
    <n v="0"/>
    <n v="0"/>
    <n v="0"/>
    <n v="0"/>
    <n v="0"/>
    <n v="0"/>
    <n v="0"/>
  </r>
  <r>
    <n v="67"/>
    <s v="AETNA"/>
    <n v="289689176.00321686"/>
    <x v="6"/>
    <x v="4"/>
    <x v="0"/>
    <x v="1"/>
    <n v="0"/>
    <n v="0"/>
    <n v="0"/>
    <n v="0"/>
    <n v="0"/>
    <n v="0"/>
    <n v="0"/>
  </r>
  <r>
    <n v="69"/>
    <s v="Wellpoint"/>
    <n v="0"/>
    <x v="2"/>
    <x v="4"/>
    <x v="1"/>
    <x v="1"/>
    <n v="0"/>
    <n v="0"/>
    <n v="0"/>
    <n v="0"/>
    <n v="0"/>
    <n v="0"/>
    <n v="0"/>
  </r>
  <r>
    <n v="71"/>
    <s v="Wellpoint"/>
    <n v="194483547.1098451"/>
    <x v="2"/>
    <x v="5"/>
    <x v="0"/>
    <x v="1"/>
    <n v="0"/>
    <n v="0"/>
    <n v="0"/>
    <n v="0"/>
    <n v="0"/>
    <n v="0"/>
    <n v="0"/>
  </r>
  <r>
    <n v="72"/>
    <s v="Texas Children's Health Plan"/>
    <n v="1137881823.2435136"/>
    <x v="9"/>
    <x v="5"/>
    <x v="0"/>
    <x v="1"/>
    <n v="0"/>
    <n v="0"/>
    <n v="0"/>
    <n v="0"/>
    <n v="0"/>
    <n v="0"/>
    <n v="0"/>
  </r>
  <r>
    <n v="79"/>
    <s v="Community Health Choice"/>
    <n v="797949942.53528905"/>
    <x v="10"/>
    <x v="5"/>
    <x v="0"/>
    <x v="1"/>
    <n v="0"/>
    <n v="0"/>
    <n v="0"/>
    <n v="0"/>
    <n v="0"/>
    <n v="0"/>
    <n v="0"/>
  </r>
  <r>
    <n v="82"/>
    <s v="Driscoll Children's Health Plan"/>
    <n v="286882799.78501832"/>
    <x v="11"/>
    <x v="6"/>
    <x v="0"/>
    <x v="1"/>
    <n v="4.4389343447936998E-2"/>
    <n v="12734539.130000001"/>
    <n v="5499945.5700000003"/>
    <n v="6439242.0599999996"/>
    <n v="2781057.13"/>
    <n v="6295297.0700000012"/>
    <n v="2718888.44"/>
  </r>
  <r>
    <n v="83"/>
    <s v="Superior Health Plan"/>
    <n v="84364643.460140675"/>
    <x v="0"/>
    <x v="6"/>
    <x v="0"/>
    <x v="1"/>
    <n v="4.4389343447936998E-2"/>
    <n v="3744891.13"/>
    <n v="1617388.52"/>
    <n v="1891335.08"/>
    <n v="816852.49"/>
    <n v="1853556.0499999998"/>
    <n v="800536.03"/>
  </r>
  <r>
    <n v="85"/>
    <s v="UnitedHealthCare Community Plan"/>
    <n v="0"/>
    <x v="1"/>
    <x v="6"/>
    <x v="1"/>
    <x v="1"/>
    <n v="0"/>
    <n v="0"/>
    <n v="0"/>
    <n v="0"/>
    <n v="0"/>
    <n v="0"/>
    <n v="0"/>
  </r>
  <r>
    <n v="86"/>
    <s v="Superior Health Plan"/>
    <n v="307357563.86985391"/>
    <x v="0"/>
    <x v="6"/>
    <x v="1"/>
    <x v="1"/>
    <n v="0"/>
    <n v="0"/>
    <n v="0"/>
    <n v="0"/>
    <n v="0"/>
    <n v="0"/>
    <n v="0"/>
  </r>
  <r>
    <n v="90"/>
    <s v="Wellpoint"/>
    <n v="681912518.65225732"/>
    <x v="2"/>
    <x v="7"/>
    <x v="0"/>
    <x v="1"/>
    <n v="2.3996712949541366E-2"/>
    <n v="16363658.970000001"/>
    <n v="7067333.4000000004"/>
    <n v="8531300.1400000006"/>
    <n v="3684600.28"/>
    <n v="7832358.8300000001"/>
    <n v="3382733.12"/>
  </r>
  <r>
    <n v="93"/>
    <s v="Parkland Community Health Plan"/>
    <n v="531607024.91889703"/>
    <x v="12"/>
    <x v="7"/>
    <x v="0"/>
    <x v="1"/>
    <n v="2.3996712949541366E-2"/>
    <n v="12756821.18"/>
    <n v="5509569.0099999998"/>
    <n v="6322084.4500000002"/>
    <n v="2730457.7"/>
    <n v="6434736.7299999995"/>
    <n v="2779111.32"/>
  </r>
  <r>
    <n v="95"/>
    <s v="Molina Healthcare of Texas"/>
    <n v="153358858.00024587"/>
    <x v="3"/>
    <x v="7"/>
    <x v="0"/>
    <x v="1"/>
    <n v="2.3996712949541366E-2"/>
    <n v="3680108.49"/>
    <n v="1589409.42"/>
    <n v="1643744.52"/>
    <n v="709920.11"/>
    <n v="2036363.9700000002"/>
    <n v="879489.31"/>
  </r>
  <r>
    <s v="1A"/>
    <s v="Dell Children's Health Plan"/>
    <n v="73197764.632494986"/>
    <x v="13"/>
    <x v="0"/>
    <x v="0"/>
    <x v="1"/>
    <n v="0"/>
    <n v="0"/>
    <n v="0"/>
    <n v="0"/>
    <n v="0"/>
    <n v="0"/>
    <n v="0"/>
  </r>
  <r>
    <s v="1P"/>
    <s v="BlueCross BlueShield"/>
    <n v="119286250.02137092"/>
    <x v="14"/>
    <x v="0"/>
    <x v="0"/>
    <x v="1"/>
    <n v="0"/>
    <n v="0"/>
    <n v="0"/>
    <n v="0"/>
    <n v="0"/>
    <n v="0"/>
    <n v="0"/>
  </r>
  <r>
    <s v="2Q"/>
    <s v="UnitedHealthCare Community Plan"/>
    <n v="10358618.466629151"/>
    <x v="1"/>
    <x v="6"/>
    <x v="0"/>
    <x v="1"/>
    <n v="4.4389343447936998E-2"/>
    <n v="459812.27"/>
    <n v="198589.24"/>
    <n v="233388.25"/>
    <n v="100798.52"/>
    <n v="226424.02000000002"/>
    <n v="97790.720000000001"/>
  </r>
  <r>
    <s v="5A"/>
    <s v="Wellpoint"/>
    <n v="100113437.08870383"/>
    <x v="2"/>
    <x v="3"/>
    <x v="1"/>
    <x v="1"/>
    <n v="0"/>
    <n v="0"/>
    <n v="0"/>
    <n v="0"/>
    <n v="0"/>
    <n v="0"/>
    <n v="0"/>
  </r>
  <r>
    <s v="5B"/>
    <s v="Superior Health Plan"/>
    <n v="117206397.43237084"/>
    <x v="0"/>
    <x v="3"/>
    <x v="1"/>
    <x v="1"/>
    <n v="0"/>
    <n v="0"/>
    <n v="0"/>
    <n v="0"/>
    <n v="0"/>
    <n v="0"/>
    <n v="0"/>
  </r>
  <r>
    <s v="7G"/>
    <s v="Molina Healthcare of Texas"/>
    <n v="77817900.632779434"/>
    <x v="3"/>
    <x v="5"/>
    <x v="0"/>
    <x v="1"/>
    <n v="0"/>
    <n v="0"/>
    <n v="0"/>
    <n v="0"/>
    <n v="0"/>
    <n v="0"/>
    <n v="0"/>
  </r>
  <r>
    <s v="7H"/>
    <s v="UnitedHealthCare Community Plan"/>
    <n v="445637855.48545367"/>
    <x v="1"/>
    <x v="5"/>
    <x v="0"/>
    <x v="1"/>
    <n v="0"/>
    <n v="0"/>
    <n v="0"/>
    <n v="0"/>
    <n v="0"/>
    <n v="0"/>
    <n v="0"/>
  </r>
  <r>
    <s v="7P"/>
    <s v="Wellpoint"/>
    <n v="0"/>
    <x v="2"/>
    <x v="5"/>
    <x v="1"/>
    <x v="1"/>
    <n v="0"/>
    <n v="0"/>
    <n v="0"/>
    <n v="0"/>
    <n v="0"/>
    <n v="0"/>
    <n v="0"/>
  </r>
  <r>
    <s v="7R"/>
    <s v="UnitedHealthCare Community Plan"/>
    <n v="1344486239.1811943"/>
    <x v="1"/>
    <x v="5"/>
    <x v="1"/>
    <x v="1"/>
    <n v="0"/>
    <n v="0"/>
    <n v="0"/>
    <n v="0"/>
    <n v="0"/>
    <n v="0"/>
    <n v="0"/>
  </r>
  <r>
    <s v="7S"/>
    <s v="Molina Healthcare of Texas"/>
    <n v="491194388.96658272"/>
    <x v="3"/>
    <x v="5"/>
    <x v="1"/>
    <x v="1"/>
    <n v="0"/>
    <n v="0"/>
    <n v="0"/>
    <n v="0"/>
    <n v="0"/>
    <n v="0"/>
    <n v="0"/>
  </r>
  <r>
    <s v="8G"/>
    <s v="Wellpoint"/>
    <n v="23139400.913038518"/>
    <x v="2"/>
    <x v="8"/>
    <x v="0"/>
    <x v="1"/>
    <n v="0"/>
    <n v="0"/>
    <n v="0"/>
    <n v="0"/>
    <n v="0"/>
    <n v="0"/>
    <n v="0"/>
  </r>
  <r>
    <s v="8H"/>
    <s v="Community Health Choice"/>
    <n v="64865126.863660857"/>
    <x v="10"/>
    <x v="8"/>
    <x v="0"/>
    <x v="1"/>
    <n v="0"/>
    <n v="0"/>
    <n v="0"/>
    <n v="0"/>
    <n v="0"/>
    <n v="0"/>
    <n v="0"/>
  </r>
  <r>
    <s v="8J"/>
    <s v="Molina Healthcare of Texas"/>
    <n v="14120781.308265431"/>
    <x v="3"/>
    <x v="8"/>
    <x v="0"/>
    <x v="1"/>
    <n v="0"/>
    <n v="0"/>
    <n v="0"/>
    <n v="0"/>
    <n v="0"/>
    <n v="0"/>
    <n v="0"/>
  </r>
  <r>
    <s v="8K"/>
    <s v="Texas Children's Health Plan"/>
    <n v="125641431.45384739"/>
    <x v="9"/>
    <x v="8"/>
    <x v="0"/>
    <x v="1"/>
    <n v="0"/>
    <n v="0"/>
    <n v="0"/>
    <n v="0"/>
    <n v="0"/>
    <n v="0"/>
    <n v="0"/>
  </r>
  <r>
    <s v="8L"/>
    <s v="UnitedHealthCare Community Plan"/>
    <n v="75264292.34095858"/>
    <x v="1"/>
    <x v="8"/>
    <x v="0"/>
    <x v="1"/>
    <n v="0"/>
    <n v="0"/>
    <n v="0"/>
    <n v="0"/>
    <n v="0"/>
    <n v="0"/>
    <n v="0"/>
  </r>
  <r>
    <s v="8R"/>
    <s v="Wellpoint"/>
    <n v="171099617.8477461"/>
    <x v="2"/>
    <x v="8"/>
    <x v="1"/>
    <x v="1"/>
    <n v="0"/>
    <n v="0"/>
    <n v="0"/>
    <n v="0"/>
    <n v="0"/>
    <n v="0"/>
    <n v="0"/>
  </r>
  <r>
    <s v="8S"/>
    <s v="UnitedHealthCare Community Plan"/>
    <n v="0"/>
    <x v="1"/>
    <x v="8"/>
    <x v="1"/>
    <x v="1"/>
    <n v="0"/>
    <n v="0"/>
    <n v="0"/>
    <n v="0"/>
    <n v="0"/>
    <n v="0"/>
    <n v="0"/>
  </r>
  <r>
    <s v="8T"/>
    <s v="Molina Healthcare of Texas"/>
    <n v="170571811.50883949"/>
    <x v="3"/>
    <x v="8"/>
    <x v="1"/>
    <x v="1"/>
    <n v="0"/>
    <n v="0"/>
    <n v="0"/>
    <n v="0"/>
    <n v="0"/>
    <n v="0"/>
    <n v="0"/>
  </r>
  <r>
    <s v="9F"/>
    <s v="Molina Healthcare of Texas"/>
    <n v="726631295.57663906"/>
    <x v="3"/>
    <x v="7"/>
    <x v="1"/>
    <x v="1"/>
    <n v="0"/>
    <n v="0"/>
    <n v="0"/>
    <n v="0"/>
    <n v="0"/>
    <n v="0"/>
    <n v="0"/>
  </r>
  <r>
    <s v="9H"/>
    <s v="Superior Health Plan"/>
    <n v="555596540.30856943"/>
    <x v="0"/>
    <x v="7"/>
    <x v="1"/>
    <x v="1"/>
    <n v="0"/>
    <n v="0"/>
    <n v="0"/>
    <n v="0"/>
    <n v="0"/>
    <n v="0"/>
    <n v="0"/>
  </r>
  <r>
    <s v="C1"/>
    <s v="Wellpoint"/>
    <n v="36135500.270875446"/>
    <x v="2"/>
    <x v="9"/>
    <x v="0"/>
    <x v="1"/>
    <n v="4.9999999999999996E-2"/>
    <n v="1806775.01"/>
    <n v="780331.67"/>
    <n v="969752.35"/>
    <n v="418828.28"/>
    <n v="837022.66"/>
    <n v="361503.39"/>
  </r>
  <r>
    <s v="C2"/>
    <s v="Superior Health Plan"/>
    <n v="243925411.13753268"/>
    <x v="0"/>
    <x v="9"/>
    <x v="0"/>
    <x v="1"/>
    <n v="4.9999999999999996E-2"/>
    <n v="12196270.560000001"/>
    <n v="5267471.68"/>
    <n v="6031329.3300000001"/>
    <n v="2604882.89"/>
    <n v="6164941.2300000004"/>
    <n v="2662588.7999999998"/>
  </r>
  <r>
    <s v="C3"/>
    <s v="RightCare from Scott and White Health Plan"/>
    <n v="130808144.27970466"/>
    <x v="15"/>
    <x v="9"/>
    <x v="0"/>
    <x v="1"/>
    <n v="4.9999999999999996E-2"/>
    <n v="6540407.21"/>
    <n v="2824749.55"/>
    <n v="3300287.37"/>
    <n v="1425367.71"/>
    <n v="3240119.84"/>
    <n v="1399381.84"/>
  </r>
  <r>
    <s v="C4"/>
    <s v="Superior Health Plan"/>
    <n v="272244210.99043924"/>
    <x v="0"/>
    <x v="9"/>
    <x v="1"/>
    <x v="1"/>
    <n v="0"/>
    <n v="0"/>
    <n v="0"/>
    <n v="0"/>
    <n v="0"/>
    <n v="0"/>
    <n v="0"/>
  </r>
  <r>
    <s v="C5"/>
    <s v="UnitedHealthCare Community Plan"/>
    <n v="289389476.88540822"/>
    <x v="1"/>
    <x v="9"/>
    <x v="1"/>
    <x v="1"/>
    <n v="0"/>
    <n v="0"/>
    <n v="0"/>
    <n v="0"/>
    <n v="0"/>
    <n v="0"/>
    <n v="0"/>
  </r>
  <r>
    <s v="H1"/>
    <s v="UnitedHealthCare Community Plan"/>
    <n v="134042872.25290932"/>
    <x v="1"/>
    <x v="10"/>
    <x v="0"/>
    <x v="1"/>
    <n v="2.7943840160574912E-2"/>
    <n v="3745672.6"/>
    <n v="1617726.03"/>
    <n v="1964246.89"/>
    <n v="848342.52"/>
    <n v="1781425.7100000002"/>
    <n v="769383.51"/>
  </r>
  <r>
    <s v="H2"/>
    <s v="Superior Health Plan"/>
    <n v="508382541.51282746"/>
    <x v="0"/>
    <x v="10"/>
    <x v="0"/>
    <x v="1"/>
    <n v="2.7943840160574912E-2"/>
    <n v="14206160.48"/>
    <n v="6135527.0599999996"/>
    <n v="7214373.6100000003"/>
    <n v="3115830.25"/>
    <n v="6991786.8700000001"/>
    <n v="3019696.81"/>
  </r>
  <r>
    <s v="H3"/>
    <s v="Molina Healthcare of Texas"/>
    <n v="116743009.00649284"/>
    <x v="3"/>
    <x v="10"/>
    <x v="0"/>
    <x v="1"/>
    <n v="2.7943840160574912E-2"/>
    <n v="3262247.98"/>
    <n v="1408938.8"/>
    <n v="1681889.52"/>
    <n v="726394.63"/>
    <n v="1580358.46"/>
    <n v="682544.18"/>
  </r>
  <r>
    <s v="H4"/>
    <s v="Driscoll Children's Health Plan"/>
    <n v="393432251.67237103"/>
    <x v="11"/>
    <x v="10"/>
    <x v="0"/>
    <x v="1"/>
    <n v="2.7943840160574912E-2"/>
    <n v="10994007.949999999"/>
    <n v="4748224.08"/>
    <n v="5469690.4800000004"/>
    <n v="2362315.56"/>
    <n v="5524317.4699999988"/>
    <n v="2385908.52"/>
  </r>
  <r>
    <s v="H5"/>
    <s v="Superior Health Plan"/>
    <n v="990594547.83890545"/>
    <x v="0"/>
    <x v="10"/>
    <x v="1"/>
    <x v="1"/>
    <n v="0"/>
    <n v="0"/>
    <n v="0"/>
    <n v="0"/>
    <n v="0"/>
    <n v="0"/>
    <n v="0"/>
  </r>
  <r>
    <s v="H6"/>
    <s v="Molina Healthcare of Texas"/>
    <n v="708250409.06864214"/>
    <x v="3"/>
    <x v="10"/>
    <x v="1"/>
    <x v="1"/>
    <n v="0"/>
    <n v="0"/>
    <n v="0"/>
    <n v="0"/>
    <n v="0"/>
    <n v="0"/>
    <n v="0"/>
  </r>
  <r>
    <s v="K1"/>
    <s v="AETNA"/>
    <n v="114497976.54935698"/>
    <x v="6"/>
    <x v="4"/>
    <x v="2"/>
    <x v="1"/>
    <n v="1.6422511216408651E-3"/>
    <n v="188034.43"/>
    <n v="81210.570000000007"/>
    <n v="94052.5"/>
    <n v="40620.519999999997"/>
    <n v="93981.93"/>
    <n v="40590.04"/>
  </r>
  <r>
    <s v="K2"/>
    <s v="Wellpoint"/>
    <n v="323307014.34906077"/>
    <x v="2"/>
    <x v="7"/>
    <x v="2"/>
    <x v="1"/>
    <n v="0.05"/>
    <n v="16165350.720000001"/>
    <n v="6981685.6500000004"/>
    <n v="8206633.1100000003"/>
    <n v="3544379.19"/>
    <n v="7958717.6100000003"/>
    <n v="3437306.47"/>
  </r>
  <r>
    <s v="K3"/>
    <s v="Wellpoint"/>
    <n v="26751922.355384324"/>
    <x v="2"/>
    <x v="1"/>
    <x v="2"/>
    <x v="1"/>
    <n v="2.7045003187982438E-3"/>
    <n v="72350.58"/>
    <n v="31247.64"/>
    <n v="37908.32"/>
    <n v="16372.3"/>
    <n v="34442.26"/>
    <n v="14875.34"/>
  </r>
  <r>
    <s v="K4"/>
    <s v="Wellpoint"/>
    <n v="114653013.62954284"/>
    <x v="2"/>
    <x v="5"/>
    <x v="2"/>
    <x v="1"/>
    <n v="9.3851223637376102E-4"/>
    <n v="107603.26"/>
    <n v="46472.99"/>
    <n v="55068.67"/>
    <n v="23783.72"/>
    <n v="52534.59"/>
    <n v="22689.27"/>
  </r>
  <r>
    <s v="K5"/>
    <s v="Wellpoint"/>
    <n v="28386753.185245574"/>
    <x v="2"/>
    <x v="3"/>
    <x v="2"/>
    <x v="1"/>
    <n v="1.1432311695409659E-2"/>
    <n v="324526.21000000002"/>
    <n v="140160.26999999999"/>
    <n v="167048.04"/>
    <n v="72146.710000000006"/>
    <n v="157478.17000000001"/>
    <n v="68013.56"/>
  </r>
  <r>
    <s v="K6"/>
    <s v="Wellpoint"/>
    <n v="52462762.266519837"/>
    <x v="2"/>
    <x v="11"/>
    <x v="2"/>
    <x v="1"/>
    <n v="0"/>
    <n v="0"/>
    <n v="0"/>
    <n v="0"/>
    <n v="0"/>
    <n v="0"/>
    <n v="0"/>
  </r>
  <r>
    <s v="K7"/>
    <s v="BlueCross BlueShield"/>
    <n v="99676917.794770852"/>
    <x v="14"/>
    <x v="9"/>
    <x v="2"/>
    <x v="1"/>
    <n v="0.05"/>
    <n v="4983845.8899999997"/>
    <n v="2152483.17"/>
    <n v="2524234.7799999998"/>
    <n v="1090196.81"/>
    <n v="2459611.11"/>
    <n v="1062286.3600000001"/>
  </r>
  <r>
    <s v="K8"/>
    <s v="BlueCross BlueShield"/>
    <n v="103775420.21244234"/>
    <x v="14"/>
    <x v="0"/>
    <x v="2"/>
    <x v="1"/>
    <n v="1.6979063056340605E-3"/>
    <n v="176200.94"/>
    <n v="76099.78"/>
    <n v="89664.88"/>
    <n v="38725.54"/>
    <n v="86536.06"/>
    <n v="37374.230000000003"/>
  </r>
  <r>
    <s v="KA"/>
    <s v="Community First Health Plan"/>
    <n v="182823765.40928695"/>
    <x v="5"/>
    <x v="2"/>
    <x v="2"/>
    <x v="1"/>
    <n v="8.410135095889555E-4"/>
    <n v="153757.26"/>
    <n v="66406.53"/>
    <n v="77675.850000000006"/>
    <n v="33547.58"/>
    <n v="76081.41"/>
    <n v="32858.949999999997"/>
  </r>
  <r>
    <s v="KB"/>
    <s v="Cook Children's Health Plan"/>
    <n v="232623804.84250489"/>
    <x v="8"/>
    <x v="4"/>
    <x v="2"/>
    <x v="1"/>
    <n v="1.6422511216408651E-3"/>
    <n v="382026.7"/>
    <n v="164994.28"/>
    <n v="196308.52"/>
    <n v="84784.08"/>
    <n v="185718.18000000002"/>
    <n v="80210.2"/>
  </r>
  <r>
    <s v="KC"/>
    <s v="Driscoll Children's Health Plan"/>
    <n v="133805361.69636823"/>
    <x v="11"/>
    <x v="10"/>
    <x v="2"/>
    <x v="1"/>
    <n v="0.05"/>
    <n v="6690268.0800000001"/>
    <n v="2889473.26"/>
    <n v="3353396.14"/>
    <n v="1448304.97"/>
    <n v="3336871.94"/>
    <n v="1441168.3"/>
  </r>
  <r>
    <s v="KD"/>
    <s v="Driscoll Children's Health Plan"/>
    <n v="73073180.267836854"/>
    <x v="11"/>
    <x v="6"/>
    <x v="2"/>
    <x v="1"/>
    <n v="0.05"/>
    <n v="3653659.01"/>
    <n v="1577986.1"/>
    <n v="1850763.38"/>
    <n v="799329.9"/>
    <n v="1802895.63"/>
    <n v="778656.2"/>
  </r>
  <r>
    <s v="KE"/>
    <s v="Superior Health Plan"/>
    <n v="164587633.4288103"/>
    <x v="0"/>
    <x v="2"/>
    <x v="2"/>
    <x v="1"/>
    <n v="8.410135095889555E-4"/>
    <n v="138420.42000000001"/>
    <n v="59782.67"/>
    <n v="69226.58"/>
    <n v="29898.41"/>
    <n v="69193.840000000011"/>
    <n v="29884.27"/>
  </r>
  <r>
    <s v="KF"/>
    <s v="Superior Health Plan"/>
    <n v="76412486.403697371"/>
    <x v="0"/>
    <x v="1"/>
    <x v="2"/>
    <x v="1"/>
    <n v="2.7045003187982438E-3"/>
    <n v="206657.59"/>
    <n v="89253.759999999995"/>
    <n v="104874.69"/>
    <n v="45294.54"/>
    <n v="101782.9"/>
    <n v="43959.22"/>
  </r>
  <r>
    <s v="KG"/>
    <s v="Superior Health Plan"/>
    <n v="249772558.98836285"/>
    <x v="0"/>
    <x v="10"/>
    <x v="2"/>
    <x v="1"/>
    <n v="0.05"/>
    <n v="12488627.949999999"/>
    <n v="5393738.5"/>
    <n v="6313123.6500000004"/>
    <n v="2726587.6"/>
    <n v="6175504.2999999989"/>
    <n v="2667150.9"/>
  </r>
  <r>
    <s v="KH"/>
    <s v="Superior Health Plan"/>
    <n v="39405180.227873512"/>
    <x v="0"/>
    <x v="3"/>
    <x v="2"/>
    <x v="1"/>
    <n v="1.1432311695409659E-2"/>
    <n v="450492.3"/>
    <n v="194564.02"/>
    <n v="229284.94"/>
    <n v="99026.33"/>
    <n v="221207.36"/>
    <n v="95537.69"/>
  </r>
  <r>
    <s v="KJ"/>
    <s v="Superior Health Plan"/>
    <n v="67937029.855886966"/>
    <x v="0"/>
    <x v="11"/>
    <x v="2"/>
    <x v="1"/>
    <n v="0"/>
    <n v="0"/>
    <n v="0"/>
    <n v="0"/>
    <n v="0"/>
    <n v="0"/>
    <n v="0"/>
  </r>
  <r>
    <s v="KL"/>
    <s v="Superior Health Plan"/>
    <n v="67279302.893511683"/>
    <x v="0"/>
    <x v="0"/>
    <x v="2"/>
    <x v="1"/>
    <n v="1.6979063056340605E-3"/>
    <n v="114233.95"/>
    <n v="49336.73"/>
    <n v="57090.61"/>
    <n v="24656.98"/>
    <n v="57143.34"/>
    <n v="24679.75"/>
  </r>
  <r>
    <s v="KM"/>
    <s v="Texas Children's Health Plan"/>
    <n v="565096980.80661368"/>
    <x v="9"/>
    <x v="5"/>
    <x v="2"/>
    <x v="1"/>
    <n v="9.3851223637376102E-4"/>
    <n v="530350.43000000005"/>
    <n v="229054.11"/>
    <n v="270263.83"/>
    <n v="116724.79"/>
    <n v="260086.60000000003"/>
    <n v="112329.32"/>
  </r>
  <r>
    <s v="KN"/>
    <s v="Texas Children's Health Plan"/>
    <n v="63230908.079189375"/>
    <x v="9"/>
    <x v="8"/>
    <x v="2"/>
    <x v="1"/>
    <n v="0"/>
    <n v="0"/>
    <n v="0"/>
    <n v="0"/>
    <n v="0"/>
    <n v="0"/>
    <n v="0"/>
  </r>
  <r>
    <s v="KP"/>
    <s v="Texas Children's Health Plan"/>
    <n v="155582782.72190821"/>
    <x v="9"/>
    <x v="12"/>
    <x v="2"/>
    <x v="1"/>
    <n v="0"/>
    <n v="0"/>
    <n v="0"/>
    <n v="0"/>
    <n v="0"/>
    <n v="0"/>
    <n v="0"/>
  </r>
  <r>
    <s v="KQ"/>
    <s v="UnitedHealthCare Community Plan"/>
    <n v="224936526.37896287"/>
    <x v="1"/>
    <x v="5"/>
    <x v="2"/>
    <x v="1"/>
    <n v="9.3851223637376102E-4"/>
    <n v="211105.68"/>
    <n v="91174.85"/>
    <n v="105975.36"/>
    <n v="45769.91"/>
    <n v="105130.31999999999"/>
    <n v="45404.94"/>
  </r>
  <r>
    <s v="KR"/>
    <s v="UnitedHealthCare Community Plan"/>
    <n v="93479561.123409569"/>
    <x v="1"/>
    <x v="10"/>
    <x v="2"/>
    <x v="1"/>
    <n v="0.05"/>
    <n v="4673978.0599999996"/>
    <n v="2018653.73"/>
    <n v="2436616.77"/>
    <n v="1052355.29"/>
    <n v="2237361.2899999996"/>
    <n v="966298.44"/>
  </r>
  <r>
    <s v="KS"/>
    <s v="UnitedHealthCare Community Plan"/>
    <n v="35326278.026436985"/>
    <x v="1"/>
    <x v="8"/>
    <x v="2"/>
    <x v="1"/>
    <n v="0"/>
    <n v="0"/>
    <n v="0"/>
    <n v="0"/>
    <n v="0"/>
    <n v="0"/>
    <n v="0"/>
  </r>
  <r>
    <s v="KT"/>
    <s v="UnitedHealthCare Community Plan"/>
    <n v="59767267.674555615"/>
    <x v="1"/>
    <x v="9"/>
    <x v="2"/>
    <x v="1"/>
    <n v="0.05"/>
    <n v="2988363.38"/>
    <n v="1290650.24"/>
    <n v="1518776.48"/>
    <n v="655947.41"/>
    <n v="1469586.9"/>
    <n v="634702.82999999996"/>
  </r>
  <r>
    <s v="KU"/>
    <s v="UnitedHealthCare Community Plan"/>
    <n v="73761249.457026005"/>
    <x v="1"/>
    <x v="12"/>
    <x v="2"/>
    <x v="1"/>
    <n v="0"/>
    <n v="0"/>
    <n v="0"/>
    <n v="0"/>
    <n v="0"/>
    <n v="0"/>
    <n v="0"/>
  </r>
  <r>
    <s v="KV"/>
    <s v="Superior Health Plan"/>
    <n v="29529408.020516347"/>
    <x v="0"/>
    <x v="6"/>
    <x v="2"/>
    <x v="1"/>
    <n v="0.05"/>
    <n v="1476470.4"/>
    <n v="637675.75"/>
    <n v="762036.68"/>
    <n v="329117.55"/>
    <n v="714433.71999999986"/>
    <n v="308558.21000000002"/>
  </r>
  <r>
    <s v="KW"/>
    <s v="AETNA"/>
    <n v="207283756.56979835"/>
    <x v="6"/>
    <x v="7"/>
    <x v="2"/>
    <x v="1"/>
    <n v="0.05"/>
    <n v="10364187.83"/>
    <n v="4476209.8099999996"/>
    <n v="5182943.12"/>
    <n v="2238471.67"/>
    <n v="5181244.71"/>
    <n v="2237738.14"/>
  </r>
  <r>
    <s v="N1"/>
    <s v="Wellpoint"/>
    <n v="199954253.15197721"/>
    <x v="2"/>
    <x v="12"/>
    <x v="0"/>
    <x v="1"/>
    <n v="1.3748351083010315E-2"/>
    <n v="2749041.27"/>
    <n v="1187288.93"/>
    <n v="1454539.91"/>
    <n v="628204.15"/>
    <n v="1294501.3600000001"/>
    <n v="559084.78"/>
  </r>
  <r>
    <s v="N2"/>
    <s v="Superior Health Plan"/>
    <n v="325984410.09655362"/>
    <x v="0"/>
    <x v="12"/>
    <x v="0"/>
    <x v="1"/>
    <n v="1.3748351083010315E-2"/>
    <n v="4481748.12"/>
    <n v="1935631.16"/>
    <n v="2204016.25"/>
    <n v="951896.99"/>
    <n v="2277731.87"/>
    <n v="983734.17"/>
  </r>
  <r>
    <s v="N4"/>
    <s v="UnitedHealthCare Community Plan"/>
    <n v="554423539.1877017"/>
    <x v="1"/>
    <x v="12"/>
    <x v="1"/>
    <x v="1"/>
    <n v="0"/>
    <n v="0"/>
    <n v="0"/>
    <n v="0"/>
    <n v="0"/>
    <n v="0"/>
    <n v="0"/>
  </r>
  <r>
    <s v="P1"/>
    <s v="Molina Healthcare of Texas"/>
    <n v="482213928.63043946"/>
    <x v="3"/>
    <x v="4"/>
    <x v="1"/>
    <x v="1"/>
    <n v="0"/>
    <n v="0"/>
    <n v="0"/>
    <n v="0"/>
    <n v="0"/>
    <n v="0"/>
    <n v="0"/>
  </r>
  <r>
    <s v="P2"/>
    <s v="Molina Healthcare of Texas"/>
    <n v="268564687.4286021"/>
    <x v="3"/>
    <x v="12"/>
    <x v="1"/>
    <x v="1"/>
    <n v="0"/>
    <n v="0"/>
    <n v="0"/>
    <n v="0"/>
    <n v="0"/>
    <n v="0"/>
    <n v="0"/>
  </r>
  <r>
    <s v="S1"/>
    <s v="Community First Health Plan"/>
    <n v="312552988.97039735"/>
    <x v="5"/>
    <x v="2"/>
    <x v="1"/>
    <x v="1"/>
    <n v="0"/>
    <n v="0"/>
    <n v="0"/>
    <n v="0"/>
    <n v="0"/>
    <n v="0"/>
    <n v="0"/>
  </r>
  <r>
    <s v="S2"/>
    <s v="El Paso First Health Plan"/>
    <n v="184943740.84731835"/>
    <x v="4"/>
    <x v="1"/>
    <x v="1"/>
    <x v="1"/>
    <n v="0"/>
    <n v="0"/>
    <n v="0"/>
    <n v="0"/>
    <n v="0"/>
    <n v="0"/>
    <n v="0"/>
  </r>
  <r>
    <s v="S3"/>
    <s v="Community Health Choice"/>
    <n v="396021567.67895341"/>
    <x v="10"/>
    <x v="5"/>
    <x v="1"/>
    <x v="1"/>
    <n v="0"/>
    <n v="0"/>
    <n v="0"/>
    <n v="0"/>
    <n v="0"/>
    <n v="0"/>
    <n v="0"/>
  </r>
  <r>
    <s v="S4"/>
    <s v="Superior Health Plan"/>
    <n v="155560012.94350815"/>
    <x v="0"/>
    <x v="0"/>
    <x v="1"/>
    <x v="1"/>
    <n v="0"/>
    <n v="0"/>
    <n v="0"/>
    <n v="0"/>
    <n v="0"/>
    <n v="0"/>
    <n v="0"/>
  </r>
  <r>
    <s v="S5"/>
    <s v="UnitedHealthCare Community Plan"/>
    <n v="317015699.74112809"/>
    <x v="1"/>
    <x v="2"/>
    <x v="1"/>
    <x v="1"/>
    <n v="0"/>
    <n v="0"/>
    <n v="0"/>
    <n v="0"/>
    <n v="0"/>
    <n v="0"/>
    <n v="0"/>
  </r>
  <r>
    <s v="S6"/>
    <s v="UnitedHealthCare Community Plan"/>
    <n v="89610880.908871725"/>
    <x v="1"/>
    <x v="7"/>
    <x v="1"/>
    <x v="1"/>
    <n v="0"/>
    <n v="0"/>
    <n v="0"/>
    <n v="0"/>
    <n v="0"/>
    <n v="0"/>
    <n v="0"/>
  </r>
  <r>
    <s v="S7"/>
    <s v="UnitedHealthCare Community Plan"/>
    <n v="47500671.660213798"/>
    <x v="1"/>
    <x v="10"/>
    <x v="1"/>
    <x v="1"/>
    <n v="0"/>
    <n v="0"/>
    <n v="0"/>
    <n v="0"/>
    <n v="0"/>
    <n v="0"/>
    <n v="0"/>
  </r>
  <r>
    <s v="S8"/>
    <s v="UnitedHealthCare Community Plan"/>
    <n v="432308060.52458477"/>
    <x v="1"/>
    <x v="4"/>
    <x v="1"/>
    <x v="1"/>
    <n v="0"/>
    <n v="0"/>
    <n v="0"/>
    <n v="0"/>
    <n v="0"/>
    <n v="0"/>
    <n v="0"/>
  </r>
  <r>
    <s v="S9"/>
    <s v="Wellpoint"/>
    <n v="134333078.49758792"/>
    <x v="2"/>
    <x v="6"/>
    <x v="1"/>
    <x v="1"/>
    <n v="0"/>
    <n v="0"/>
    <n v="0"/>
    <n v="0"/>
    <n v="0"/>
    <n v="0"/>
    <n v="0"/>
  </r>
  <r>
    <s v="W2"/>
    <s v="Wellpoint"/>
    <n v="79312817.206732795"/>
    <x v="2"/>
    <x v="11"/>
    <x v="0"/>
    <x v="1"/>
    <n v="0"/>
    <n v="0"/>
    <n v="0"/>
    <n v="0"/>
    <n v="0"/>
    <n v="0"/>
    <n v="0"/>
  </r>
  <r>
    <s v="W3"/>
    <s v="Superior Health Plan"/>
    <n v="285045612.55282086"/>
    <x v="0"/>
    <x v="11"/>
    <x v="0"/>
    <x v="1"/>
    <n v="0"/>
    <n v="0"/>
    <n v="0"/>
    <n v="0"/>
    <n v="0"/>
    <n v="0"/>
    <n v="0"/>
  </r>
  <r>
    <s v="W4"/>
    <s v="FIRSTCARE"/>
    <n v="129443029.58677334"/>
    <x v="7"/>
    <x v="11"/>
    <x v="0"/>
    <x v="1"/>
    <n v="0"/>
    <n v="0"/>
    <n v="0"/>
    <n v="0"/>
    <n v="0"/>
    <n v="0"/>
    <n v="0"/>
  </r>
  <r>
    <s v="W5"/>
    <s v="Wellpoint"/>
    <n v="257795917.44256079"/>
    <x v="2"/>
    <x v="11"/>
    <x v="1"/>
    <x v="1"/>
    <n v="0"/>
    <n v="0"/>
    <n v="0"/>
    <n v="0"/>
    <n v="0"/>
    <n v="0"/>
    <n v="0"/>
  </r>
  <r>
    <s v="W6"/>
    <s v="Superior Health Plan"/>
    <n v="377269551.43188775"/>
    <x v="0"/>
    <x v="11"/>
    <x v="1"/>
    <x v="1"/>
    <n v="0"/>
    <n v="0"/>
    <n v="0"/>
    <n v="0"/>
    <n v="0"/>
    <n v="0"/>
    <n v="0"/>
  </r>
  <r>
    <n v="10"/>
    <s v="Superior Health Plan"/>
    <n v="274828212.04970443"/>
    <x v="0"/>
    <x v="0"/>
    <x v="0"/>
    <x v="2"/>
    <n v="0"/>
    <n v="0"/>
    <n v="0"/>
    <n v="0"/>
    <n v="0"/>
    <n v="0"/>
    <n v="0"/>
  </r>
  <r>
    <n v="18"/>
    <s v="UnitedHealthCare Community Plan"/>
    <n v="362599184.45759612"/>
    <x v="1"/>
    <x v="0"/>
    <x v="1"/>
    <x v="2"/>
    <n v="3.0947751897437768E-3"/>
    <n v="1122162.96"/>
    <n v="484653.21"/>
    <n v="585381.51"/>
    <n v="252821.59"/>
    <n v="536781.44999999995"/>
    <n v="231831.61"/>
  </r>
  <r>
    <n v="19"/>
    <s v="Wellpoint"/>
    <n v="0"/>
    <x v="2"/>
    <x v="0"/>
    <x v="1"/>
    <x v="2"/>
    <n v="3.0947751897437768E-3"/>
    <n v="0"/>
    <n v="0"/>
    <n v="0"/>
    <n v="0"/>
    <n v="0"/>
    <n v="0"/>
  </r>
  <r>
    <n v="31"/>
    <s v="Molina Healthcare of Texas"/>
    <n v="15485129.99347626"/>
    <x v="3"/>
    <x v="1"/>
    <x v="0"/>
    <x v="2"/>
    <n v="0"/>
    <n v="0"/>
    <n v="0"/>
    <n v="0"/>
    <n v="0"/>
    <n v="0"/>
    <n v="0"/>
  </r>
  <r>
    <n v="33"/>
    <s v="Molina Healthcare of Texas"/>
    <n v="240220744.86951336"/>
    <x v="3"/>
    <x v="1"/>
    <x v="1"/>
    <x v="2"/>
    <n v="0"/>
    <n v="0"/>
    <n v="0"/>
    <n v="0"/>
    <n v="0"/>
    <n v="0"/>
    <n v="0"/>
  </r>
  <r>
    <n v="34"/>
    <s v="Wellpoint"/>
    <n v="0"/>
    <x v="2"/>
    <x v="1"/>
    <x v="1"/>
    <x v="2"/>
    <n v="0"/>
    <n v="0"/>
    <n v="0"/>
    <n v="0"/>
    <n v="0"/>
    <n v="0"/>
    <n v="0"/>
  </r>
  <r>
    <n v="36"/>
    <s v="Superior Health Plan"/>
    <n v="135301844.79795015"/>
    <x v="0"/>
    <x v="1"/>
    <x v="0"/>
    <x v="2"/>
    <n v="0"/>
    <n v="0"/>
    <n v="0"/>
    <n v="0"/>
    <n v="0"/>
    <n v="0"/>
    <n v="0"/>
  </r>
  <r>
    <n v="37"/>
    <s v="El Paso First Health Plan"/>
    <n v="190301896.30776477"/>
    <x v="4"/>
    <x v="1"/>
    <x v="0"/>
    <x v="2"/>
    <n v="0"/>
    <n v="0"/>
    <n v="0"/>
    <n v="0"/>
    <n v="0"/>
    <n v="0"/>
    <n v="0"/>
  </r>
  <r>
    <n v="40"/>
    <s v="Superior Health Plan"/>
    <n v="403549074.68491966"/>
    <x v="0"/>
    <x v="2"/>
    <x v="0"/>
    <x v="2"/>
    <n v="0"/>
    <n v="0"/>
    <n v="0"/>
    <n v="0"/>
    <n v="0"/>
    <n v="0"/>
    <n v="0"/>
  </r>
  <r>
    <n v="42"/>
    <s v="Community First Health Plan"/>
    <n v="353856334.29277378"/>
    <x v="5"/>
    <x v="2"/>
    <x v="0"/>
    <x v="2"/>
    <n v="0"/>
    <n v="0"/>
    <n v="0"/>
    <n v="0"/>
    <n v="0"/>
    <n v="0"/>
    <n v="0"/>
  </r>
  <r>
    <n v="43"/>
    <s v="AETNA"/>
    <n v="88665009.041178569"/>
    <x v="6"/>
    <x v="2"/>
    <x v="0"/>
    <x v="2"/>
    <n v="0"/>
    <n v="0"/>
    <n v="0"/>
    <n v="0"/>
    <n v="0"/>
    <n v="0"/>
    <n v="0"/>
  </r>
  <r>
    <n v="44"/>
    <s v="Wellpoint"/>
    <n v="27529621.989760906"/>
    <x v="2"/>
    <x v="2"/>
    <x v="0"/>
    <x v="2"/>
    <n v="0"/>
    <n v="0"/>
    <n v="0"/>
    <n v="0"/>
    <n v="0"/>
    <n v="0"/>
    <n v="0"/>
  </r>
  <r>
    <n v="45"/>
    <s v="Wellpoint"/>
    <n v="0"/>
    <x v="2"/>
    <x v="2"/>
    <x v="1"/>
    <x v="2"/>
    <n v="7.7309242762675222E-4"/>
    <n v="0"/>
    <n v="0"/>
    <n v="0"/>
    <n v="0"/>
    <n v="0"/>
    <n v="0"/>
  </r>
  <r>
    <n v="46"/>
    <s v="Molina Healthcare of Texas"/>
    <n v="387614280.51909399"/>
    <x v="3"/>
    <x v="2"/>
    <x v="1"/>
    <x v="2"/>
    <n v="7.7309242762675222E-4"/>
    <n v="299661.67"/>
    <n v="129421.48"/>
    <n v="144798.26"/>
    <n v="62537.21"/>
    <n v="154863.40999999997"/>
    <n v="66884.27"/>
  </r>
  <r>
    <n v="47"/>
    <s v="Superior Health Plan"/>
    <n v="0"/>
    <x v="0"/>
    <x v="2"/>
    <x v="1"/>
    <x v="2"/>
    <n v="7.7309242762675222E-4"/>
    <n v="0"/>
    <n v="0"/>
    <n v="0"/>
    <n v="0"/>
    <n v="0"/>
    <n v="0"/>
  </r>
  <r>
    <n v="50"/>
    <s v="FIRSTCARE"/>
    <n v="106733398.95375675"/>
    <x v="7"/>
    <x v="3"/>
    <x v="0"/>
    <x v="2"/>
    <n v="0"/>
    <n v="0"/>
    <n v="0"/>
    <n v="0"/>
    <n v="0"/>
    <n v="0"/>
    <n v="0"/>
  </r>
  <r>
    <n v="52"/>
    <s v="Superior Health Plan"/>
    <n v="107123316.70525408"/>
    <x v="0"/>
    <x v="3"/>
    <x v="0"/>
    <x v="2"/>
    <n v="0"/>
    <n v="0"/>
    <n v="0"/>
    <n v="0"/>
    <n v="0"/>
    <n v="0"/>
    <n v="0"/>
  </r>
  <r>
    <n v="53"/>
    <s v="Wellpoint"/>
    <n v="24216644.295081925"/>
    <x v="2"/>
    <x v="3"/>
    <x v="0"/>
    <x v="2"/>
    <n v="0"/>
    <n v="0"/>
    <n v="0"/>
    <n v="0"/>
    <n v="0"/>
    <n v="0"/>
    <n v="0"/>
  </r>
  <r>
    <n v="63"/>
    <s v="Wellpoint"/>
    <n v="302362552.90110922"/>
    <x v="2"/>
    <x v="4"/>
    <x v="0"/>
    <x v="2"/>
    <n v="0"/>
    <n v="0"/>
    <n v="0"/>
    <n v="0"/>
    <n v="0"/>
    <n v="0"/>
    <n v="0"/>
  </r>
  <r>
    <n v="66"/>
    <s v="Cook Children's Health Plan"/>
    <n v="351107353.77565998"/>
    <x v="8"/>
    <x v="4"/>
    <x v="0"/>
    <x v="2"/>
    <n v="0"/>
    <n v="0"/>
    <n v="0"/>
    <n v="0"/>
    <n v="0"/>
    <n v="0"/>
    <n v="0"/>
  </r>
  <r>
    <n v="67"/>
    <s v="AETNA"/>
    <n v="289689176.00321686"/>
    <x v="6"/>
    <x v="4"/>
    <x v="0"/>
    <x v="2"/>
    <n v="0"/>
    <n v="0"/>
    <n v="0"/>
    <n v="0"/>
    <n v="0"/>
    <n v="0"/>
    <n v="0"/>
  </r>
  <r>
    <n v="69"/>
    <s v="Wellpoint"/>
    <n v="0"/>
    <x v="2"/>
    <x v="4"/>
    <x v="1"/>
    <x v="2"/>
    <n v="4.3324881210025766E-4"/>
    <n v="0"/>
    <n v="0"/>
    <n v="0"/>
    <n v="0"/>
    <n v="0"/>
    <n v="0"/>
  </r>
  <r>
    <n v="71"/>
    <s v="Wellpoint"/>
    <n v="194483547.1098451"/>
    <x v="2"/>
    <x v="5"/>
    <x v="0"/>
    <x v="2"/>
    <n v="0"/>
    <n v="0"/>
    <n v="0"/>
    <n v="0"/>
    <n v="0"/>
    <n v="0"/>
    <n v="0"/>
  </r>
  <r>
    <n v="72"/>
    <s v="Texas Children's Health Plan"/>
    <n v="1137881823.2435136"/>
    <x v="9"/>
    <x v="5"/>
    <x v="0"/>
    <x v="2"/>
    <n v="0"/>
    <n v="0"/>
    <n v="0"/>
    <n v="0"/>
    <n v="0"/>
    <n v="0"/>
    <n v="0"/>
  </r>
  <r>
    <n v="79"/>
    <s v="Community Health Choice"/>
    <n v="797949942.53528905"/>
    <x v="10"/>
    <x v="5"/>
    <x v="0"/>
    <x v="2"/>
    <n v="0"/>
    <n v="0"/>
    <n v="0"/>
    <n v="0"/>
    <n v="0"/>
    <n v="0"/>
    <n v="0"/>
  </r>
  <r>
    <n v="82"/>
    <s v="Driscoll Children's Health Plan"/>
    <n v="286882799.78501832"/>
    <x v="11"/>
    <x v="6"/>
    <x v="0"/>
    <x v="2"/>
    <n v="0"/>
    <n v="0"/>
    <n v="0"/>
    <n v="0"/>
    <n v="0"/>
    <n v="0"/>
    <n v="0"/>
  </r>
  <r>
    <n v="83"/>
    <s v="Superior Health Plan"/>
    <n v="84364643.460140675"/>
    <x v="0"/>
    <x v="6"/>
    <x v="0"/>
    <x v="2"/>
    <n v="0"/>
    <n v="0"/>
    <n v="0"/>
    <n v="0"/>
    <n v="0"/>
    <n v="0"/>
    <n v="0"/>
  </r>
  <r>
    <n v="85"/>
    <s v="UnitedHealthCare Community Plan"/>
    <n v="0"/>
    <x v="1"/>
    <x v="6"/>
    <x v="1"/>
    <x v="2"/>
    <n v="3.0168069594940054E-3"/>
    <n v="0"/>
    <n v="0"/>
    <n v="0"/>
    <n v="0"/>
    <n v="0"/>
    <n v="0"/>
  </r>
  <r>
    <n v="86"/>
    <s v="Superior Health Plan"/>
    <n v="307357563.86985391"/>
    <x v="0"/>
    <x v="6"/>
    <x v="1"/>
    <x v="2"/>
    <n v="3.0168069594940054E-3"/>
    <n v="927238.44"/>
    <n v="400466.86"/>
    <n v="456275.28"/>
    <n v="197061.64"/>
    <n v="470963.15999999992"/>
    <n v="203405.22"/>
  </r>
  <r>
    <n v="90"/>
    <s v="Wellpoint"/>
    <n v="681912518.65225732"/>
    <x v="2"/>
    <x v="7"/>
    <x v="0"/>
    <x v="2"/>
    <n v="0"/>
    <n v="0"/>
    <n v="0"/>
    <n v="0"/>
    <n v="0"/>
    <n v="0"/>
    <n v="0"/>
  </r>
  <r>
    <n v="93"/>
    <s v="Parkland Community Health Plan"/>
    <n v="531607024.91889703"/>
    <x v="12"/>
    <x v="7"/>
    <x v="0"/>
    <x v="2"/>
    <n v="0"/>
    <n v="0"/>
    <n v="0"/>
    <n v="0"/>
    <n v="0"/>
    <n v="0"/>
    <n v="0"/>
  </r>
  <r>
    <n v="95"/>
    <s v="Molina Healthcare of Texas"/>
    <n v="153358858.00024587"/>
    <x v="3"/>
    <x v="7"/>
    <x v="0"/>
    <x v="2"/>
    <n v="0"/>
    <n v="0"/>
    <n v="0"/>
    <n v="0"/>
    <n v="0"/>
    <n v="0"/>
    <n v="0"/>
  </r>
  <r>
    <s v="1A"/>
    <s v="Dell Children's Health Plan"/>
    <n v="73197764.632494986"/>
    <x v="13"/>
    <x v="0"/>
    <x v="0"/>
    <x v="2"/>
    <n v="0"/>
    <n v="0"/>
    <n v="0"/>
    <n v="0"/>
    <n v="0"/>
    <n v="0"/>
    <n v="0"/>
  </r>
  <r>
    <s v="1P"/>
    <s v="BlueCross BlueShield"/>
    <n v="119286250.02137092"/>
    <x v="14"/>
    <x v="0"/>
    <x v="0"/>
    <x v="2"/>
    <n v="0"/>
    <n v="0"/>
    <n v="0"/>
    <n v="0"/>
    <n v="0"/>
    <n v="0"/>
    <n v="0"/>
  </r>
  <r>
    <s v="2Q"/>
    <s v="UnitedHealthCare Community Plan"/>
    <n v="10358618.466629151"/>
    <x v="1"/>
    <x v="6"/>
    <x v="0"/>
    <x v="2"/>
    <n v="0"/>
    <n v="0"/>
    <n v="0"/>
    <n v="0"/>
    <n v="0"/>
    <n v="0"/>
    <n v="0"/>
  </r>
  <r>
    <s v="5A"/>
    <s v="Wellpoint"/>
    <n v="100113437.08870383"/>
    <x v="2"/>
    <x v="3"/>
    <x v="1"/>
    <x v="2"/>
    <n v="1.1481162964161479E-2"/>
    <n v="1149418.69"/>
    <n v="496424.74"/>
    <n v="592065.93000000005"/>
    <n v="255708.54"/>
    <n v="557352.75999999989"/>
    <n v="240716.2"/>
  </r>
  <r>
    <s v="5B"/>
    <s v="Superior Health Plan"/>
    <n v="117206397.43237084"/>
    <x v="0"/>
    <x v="3"/>
    <x v="1"/>
    <x v="2"/>
    <n v="1.1481162964161479E-2"/>
    <n v="1345665.75"/>
    <n v="581182.27"/>
    <n v="688046.93"/>
    <n v="297161.96000000002"/>
    <n v="657618.81999999995"/>
    <n v="284020.31"/>
  </r>
  <r>
    <s v="7G"/>
    <s v="Molina Healthcare of Texas"/>
    <n v="77817900.632779434"/>
    <x v="3"/>
    <x v="5"/>
    <x v="0"/>
    <x v="2"/>
    <n v="0"/>
    <n v="0"/>
    <n v="0"/>
    <n v="0"/>
    <n v="0"/>
    <n v="0"/>
    <n v="0"/>
  </r>
  <r>
    <s v="7H"/>
    <s v="UnitedHealthCare Community Plan"/>
    <n v="445637855.48545367"/>
    <x v="1"/>
    <x v="5"/>
    <x v="0"/>
    <x v="2"/>
    <n v="0"/>
    <n v="0"/>
    <n v="0"/>
    <n v="0"/>
    <n v="0"/>
    <n v="0"/>
    <n v="0"/>
  </r>
  <r>
    <s v="7P"/>
    <s v="Wellpoint"/>
    <n v="0"/>
    <x v="2"/>
    <x v="5"/>
    <x v="1"/>
    <x v="2"/>
    <n v="7.5478212924626415E-4"/>
    <n v="0"/>
    <n v="0"/>
    <n v="0"/>
    <n v="0"/>
    <n v="0"/>
    <n v="0"/>
  </r>
  <r>
    <s v="7R"/>
    <s v="UnitedHealthCare Community Plan"/>
    <n v="1344486239.1811943"/>
    <x v="1"/>
    <x v="5"/>
    <x v="1"/>
    <x v="2"/>
    <n v="7.5478212924626415E-4"/>
    <n v="1014794.19"/>
    <n v="438281.49"/>
    <n v="528056.18999999994"/>
    <n v="228063.24"/>
    <n v="486738"/>
    <n v="210218.25"/>
  </r>
  <r>
    <s v="7S"/>
    <s v="Molina Healthcare of Texas"/>
    <n v="491194388.96658272"/>
    <x v="3"/>
    <x v="5"/>
    <x v="1"/>
    <x v="2"/>
    <n v="7.5478212924626415E-4"/>
    <n v="370744.75"/>
    <n v="160121.69"/>
    <n v="176929.3"/>
    <n v="76414.350000000006"/>
    <n v="193815.45"/>
    <n v="83707.34"/>
  </r>
  <r>
    <s v="8G"/>
    <s v="Wellpoint"/>
    <n v="23139400.913038518"/>
    <x v="2"/>
    <x v="8"/>
    <x v="0"/>
    <x v="2"/>
    <n v="0"/>
    <n v="0"/>
    <n v="0"/>
    <n v="0"/>
    <n v="0"/>
    <n v="0"/>
    <n v="0"/>
  </r>
  <r>
    <s v="8H"/>
    <s v="Community Health Choice"/>
    <n v="64865126.863660857"/>
    <x v="10"/>
    <x v="8"/>
    <x v="0"/>
    <x v="2"/>
    <n v="0"/>
    <n v="0"/>
    <n v="0"/>
    <n v="0"/>
    <n v="0"/>
    <n v="0"/>
    <n v="0"/>
  </r>
  <r>
    <s v="8J"/>
    <s v="Molina Healthcare of Texas"/>
    <n v="14120781.308265431"/>
    <x v="3"/>
    <x v="8"/>
    <x v="0"/>
    <x v="2"/>
    <n v="0"/>
    <n v="0"/>
    <n v="0"/>
    <n v="0"/>
    <n v="0"/>
    <n v="0"/>
    <n v="0"/>
  </r>
  <r>
    <s v="8K"/>
    <s v="Texas Children's Health Plan"/>
    <n v="125641431.45384739"/>
    <x v="9"/>
    <x v="8"/>
    <x v="0"/>
    <x v="2"/>
    <n v="0"/>
    <n v="0"/>
    <n v="0"/>
    <n v="0"/>
    <n v="0"/>
    <n v="0"/>
    <n v="0"/>
  </r>
  <r>
    <s v="8L"/>
    <s v="UnitedHealthCare Community Plan"/>
    <n v="75264292.34095858"/>
    <x v="1"/>
    <x v="8"/>
    <x v="0"/>
    <x v="2"/>
    <n v="0"/>
    <n v="0"/>
    <n v="0"/>
    <n v="0"/>
    <n v="0"/>
    <n v="0"/>
    <n v="0"/>
  </r>
  <r>
    <s v="8R"/>
    <s v="Wellpoint"/>
    <n v="171099617.8477461"/>
    <x v="2"/>
    <x v="8"/>
    <x v="1"/>
    <x v="2"/>
    <n v="5.1078681322954192E-3"/>
    <n v="873954.29"/>
    <n v="377453.87"/>
    <n v="445476.31"/>
    <n v="192397.65"/>
    <n v="428477.98000000004"/>
    <n v="185056.21"/>
  </r>
  <r>
    <s v="8S"/>
    <s v="UnitedHealthCare Community Plan"/>
    <n v="0"/>
    <x v="1"/>
    <x v="8"/>
    <x v="1"/>
    <x v="2"/>
    <n v="5.1078681322954192E-3"/>
    <n v="0"/>
    <n v="0"/>
    <n v="0"/>
    <n v="0"/>
    <n v="0"/>
    <n v="0"/>
  </r>
  <r>
    <s v="8T"/>
    <s v="Molina Healthcare of Texas"/>
    <n v="170571811.50883949"/>
    <x v="3"/>
    <x v="8"/>
    <x v="1"/>
    <x v="2"/>
    <n v="5.1078681322954192E-3"/>
    <n v="871258.32"/>
    <n v="376289.5"/>
    <n v="438426.05"/>
    <n v="189352.7"/>
    <n v="432832.26999999996"/>
    <n v="186936.79"/>
  </r>
  <r>
    <s v="9F"/>
    <s v="Molina Healthcare of Texas"/>
    <n v="726631295.57663906"/>
    <x v="3"/>
    <x v="7"/>
    <x v="1"/>
    <x v="2"/>
    <n v="1.48497487347694E-4"/>
    <n v="107902.92"/>
    <n v="46602.41"/>
    <n v="55117.68"/>
    <n v="23804.89"/>
    <n v="52785.24"/>
    <n v="22797.52"/>
  </r>
  <r>
    <s v="9H"/>
    <s v="Superior Health Plan"/>
    <n v="555596540.30856943"/>
    <x v="0"/>
    <x v="7"/>
    <x v="1"/>
    <x v="2"/>
    <n v="1.48497487347694E-4"/>
    <n v="82504.69"/>
    <n v="35633.120000000003"/>
    <n v="44119.98"/>
    <n v="19055.07"/>
    <n v="38384.71"/>
    <n v="16578.05"/>
  </r>
  <r>
    <s v="C1"/>
    <s v="Wellpoint"/>
    <n v="36135500.270875446"/>
    <x v="2"/>
    <x v="9"/>
    <x v="0"/>
    <x v="2"/>
    <n v="0"/>
    <n v="0"/>
    <n v="0"/>
    <n v="0"/>
    <n v="0"/>
    <n v="0"/>
    <n v="0"/>
  </r>
  <r>
    <s v="C2"/>
    <s v="Superior Health Plan"/>
    <n v="243925411.13753268"/>
    <x v="0"/>
    <x v="9"/>
    <x v="0"/>
    <x v="2"/>
    <n v="0"/>
    <n v="0"/>
    <n v="0"/>
    <n v="0"/>
    <n v="0"/>
    <n v="0"/>
    <n v="0"/>
  </r>
  <r>
    <s v="C3"/>
    <s v="RightCare from Scott and White Health Plan"/>
    <n v="130808144.27970466"/>
    <x v="15"/>
    <x v="9"/>
    <x v="0"/>
    <x v="2"/>
    <n v="0"/>
    <n v="0"/>
    <n v="0"/>
    <n v="0"/>
    <n v="0"/>
    <n v="0"/>
    <n v="0"/>
  </r>
  <r>
    <s v="C4"/>
    <s v="Superior Health Plan"/>
    <n v="272244210.99043924"/>
    <x v="0"/>
    <x v="9"/>
    <x v="1"/>
    <x v="2"/>
    <n v="9.3389348163423411E-3"/>
    <n v="2542470.94"/>
    <n v="1098072.8600000001"/>
    <n v="1310398.8899999999"/>
    <n v="565950.80000000005"/>
    <n v="1232072.05"/>
    <n v="532122.06000000006"/>
  </r>
  <r>
    <s v="C5"/>
    <s v="UnitedHealthCare Community Plan"/>
    <n v="289389476.88540822"/>
    <x v="1"/>
    <x v="9"/>
    <x v="1"/>
    <x v="2"/>
    <n v="9.3389348163423411E-3"/>
    <n v="2702589.46"/>
    <n v="1167226.77"/>
    <n v="1348457.44"/>
    <n v="582387.98"/>
    <n v="1354132.02"/>
    <n v="584838.79"/>
  </r>
  <r>
    <s v="H1"/>
    <s v="UnitedHealthCare Community Plan"/>
    <n v="134042872.25290932"/>
    <x v="1"/>
    <x v="10"/>
    <x v="0"/>
    <x v="2"/>
    <n v="0"/>
    <n v="0"/>
    <n v="0"/>
    <n v="0"/>
    <n v="0"/>
    <n v="0"/>
    <n v="0"/>
  </r>
  <r>
    <s v="H2"/>
    <s v="Superior Health Plan"/>
    <n v="508382541.51282746"/>
    <x v="0"/>
    <x v="10"/>
    <x v="0"/>
    <x v="2"/>
    <n v="0"/>
    <n v="0"/>
    <n v="0"/>
    <n v="0"/>
    <n v="0"/>
    <n v="0"/>
    <n v="0"/>
  </r>
  <r>
    <s v="H3"/>
    <s v="Molina Healthcare of Texas"/>
    <n v="116743009.00649284"/>
    <x v="3"/>
    <x v="10"/>
    <x v="0"/>
    <x v="2"/>
    <n v="0"/>
    <n v="0"/>
    <n v="0"/>
    <n v="0"/>
    <n v="0"/>
    <n v="0"/>
    <n v="0"/>
  </r>
  <r>
    <s v="H4"/>
    <s v="Driscoll Children's Health Plan"/>
    <n v="393432251.67237103"/>
    <x v="11"/>
    <x v="10"/>
    <x v="0"/>
    <x v="2"/>
    <n v="0"/>
    <n v="0"/>
    <n v="0"/>
    <n v="0"/>
    <n v="0"/>
    <n v="0"/>
    <n v="0"/>
  </r>
  <r>
    <s v="H5"/>
    <s v="Superior Health Plan"/>
    <n v="990594547.83890545"/>
    <x v="0"/>
    <x v="10"/>
    <x v="1"/>
    <x v="2"/>
    <n v="7.4862985810295003E-4"/>
    <n v="741588.66"/>
    <n v="320286.21000000002"/>
    <n v="371187.71"/>
    <n v="160313"/>
    <n v="370400.95"/>
    <n v="159973.21"/>
  </r>
  <r>
    <s v="H6"/>
    <s v="Molina Healthcare of Texas"/>
    <n v="708250409.06864214"/>
    <x v="3"/>
    <x v="10"/>
    <x v="1"/>
    <x v="2"/>
    <n v="7.4862985810295003E-4"/>
    <n v="530217.4"/>
    <n v="228996.65"/>
    <n v="277670.51"/>
    <n v="119923.67"/>
    <n v="252546.89"/>
    <n v="109072.98"/>
  </r>
  <r>
    <s v="K1"/>
    <s v="AETNA"/>
    <n v="114497976.54935698"/>
    <x v="6"/>
    <x v="4"/>
    <x v="2"/>
    <x v="2"/>
    <n v="0"/>
    <n v="0"/>
    <n v="0"/>
    <n v="0"/>
    <n v="0"/>
    <n v="0"/>
    <n v="0"/>
  </r>
  <r>
    <s v="K2"/>
    <s v="Wellpoint"/>
    <n v="323307014.34906077"/>
    <x v="2"/>
    <x v="7"/>
    <x v="2"/>
    <x v="2"/>
    <n v="0"/>
    <n v="0"/>
    <n v="0"/>
    <n v="0"/>
    <n v="0"/>
    <n v="0"/>
    <n v="0"/>
  </r>
  <r>
    <s v="K3"/>
    <s v="Wellpoint"/>
    <n v="26751922.355384324"/>
    <x v="2"/>
    <x v="1"/>
    <x v="2"/>
    <x v="2"/>
    <n v="0"/>
    <n v="0"/>
    <n v="0"/>
    <n v="0"/>
    <n v="0"/>
    <n v="0"/>
    <n v="0"/>
  </r>
  <r>
    <s v="K4"/>
    <s v="Wellpoint"/>
    <n v="114653013.62954284"/>
    <x v="2"/>
    <x v="5"/>
    <x v="2"/>
    <x v="2"/>
    <n v="0"/>
    <n v="0"/>
    <n v="0"/>
    <n v="0"/>
    <n v="0"/>
    <n v="0"/>
    <n v="0"/>
  </r>
  <r>
    <s v="K5"/>
    <s v="Wellpoint"/>
    <n v="28386753.185245574"/>
    <x v="2"/>
    <x v="3"/>
    <x v="2"/>
    <x v="2"/>
    <n v="0"/>
    <n v="0"/>
    <n v="0"/>
    <n v="0"/>
    <n v="0"/>
    <n v="0"/>
    <n v="0"/>
  </r>
  <r>
    <s v="K6"/>
    <s v="Wellpoint"/>
    <n v="52462762.266519837"/>
    <x v="2"/>
    <x v="11"/>
    <x v="2"/>
    <x v="2"/>
    <n v="0"/>
    <n v="0"/>
    <n v="0"/>
    <n v="0"/>
    <n v="0"/>
    <n v="0"/>
    <n v="0"/>
  </r>
  <r>
    <s v="K7"/>
    <s v="BlueCross BlueShield"/>
    <n v="99676917.794770852"/>
    <x v="14"/>
    <x v="9"/>
    <x v="2"/>
    <x v="2"/>
    <n v="0"/>
    <n v="0"/>
    <n v="0"/>
    <n v="0"/>
    <n v="0"/>
    <n v="0"/>
    <n v="0"/>
  </r>
  <r>
    <s v="K8"/>
    <s v="BlueCross BlueShield"/>
    <n v="103775420.21244234"/>
    <x v="14"/>
    <x v="0"/>
    <x v="2"/>
    <x v="2"/>
    <n v="0"/>
    <n v="0"/>
    <n v="0"/>
    <n v="0"/>
    <n v="0"/>
    <n v="0"/>
    <n v="0"/>
  </r>
  <r>
    <s v="KA"/>
    <s v="Community First Health Plan"/>
    <n v="182823765.40928695"/>
    <x v="5"/>
    <x v="2"/>
    <x v="2"/>
    <x v="2"/>
    <n v="0"/>
    <n v="0"/>
    <n v="0"/>
    <n v="0"/>
    <n v="0"/>
    <n v="0"/>
    <n v="0"/>
  </r>
  <r>
    <s v="KB"/>
    <s v="Cook Children's Health Plan"/>
    <n v="232623804.84250489"/>
    <x v="8"/>
    <x v="4"/>
    <x v="2"/>
    <x v="2"/>
    <n v="0"/>
    <n v="0"/>
    <n v="0"/>
    <n v="0"/>
    <n v="0"/>
    <n v="0"/>
    <n v="0"/>
  </r>
  <r>
    <s v="KC"/>
    <s v="Driscoll Children's Health Plan"/>
    <n v="133805361.69636823"/>
    <x v="11"/>
    <x v="10"/>
    <x v="2"/>
    <x v="2"/>
    <n v="0"/>
    <n v="0"/>
    <n v="0"/>
    <n v="0"/>
    <n v="0"/>
    <n v="0"/>
    <n v="0"/>
  </r>
  <r>
    <s v="KD"/>
    <s v="Driscoll Children's Health Plan"/>
    <n v="73073180.267836854"/>
    <x v="11"/>
    <x v="6"/>
    <x v="2"/>
    <x v="2"/>
    <n v="0"/>
    <n v="0"/>
    <n v="0"/>
    <n v="0"/>
    <n v="0"/>
    <n v="0"/>
    <n v="0"/>
  </r>
  <r>
    <s v="KE"/>
    <s v="Superior Health Plan"/>
    <n v="164587633.4288103"/>
    <x v="0"/>
    <x v="2"/>
    <x v="2"/>
    <x v="2"/>
    <n v="0"/>
    <n v="0"/>
    <n v="0"/>
    <n v="0"/>
    <n v="0"/>
    <n v="0"/>
    <n v="0"/>
  </r>
  <r>
    <s v="KF"/>
    <s v="Superior Health Plan"/>
    <n v="76412486.403697371"/>
    <x v="0"/>
    <x v="1"/>
    <x v="2"/>
    <x v="2"/>
    <n v="0"/>
    <n v="0"/>
    <n v="0"/>
    <n v="0"/>
    <n v="0"/>
    <n v="0"/>
    <n v="0"/>
  </r>
  <r>
    <s v="KG"/>
    <s v="Superior Health Plan"/>
    <n v="249772558.98836285"/>
    <x v="0"/>
    <x v="10"/>
    <x v="2"/>
    <x v="2"/>
    <n v="0"/>
    <n v="0"/>
    <n v="0"/>
    <n v="0"/>
    <n v="0"/>
    <n v="0"/>
    <n v="0"/>
  </r>
  <r>
    <s v="KH"/>
    <s v="Superior Health Plan"/>
    <n v="39405180.227873512"/>
    <x v="0"/>
    <x v="3"/>
    <x v="2"/>
    <x v="2"/>
    <n v="0"/>
    <n v="0"/>
    <n v="0"/>
    <n v="0"/>
    <n v="0"/>
    <n v="0"/>
    <n v="0"/>
  </r>
  <r>
    <s v="KJ"/>
    <s v="Superior Health Plan"/>
    <n v="67937029.855886966"/>
    <x v="0"/>
    <x v="11"/>
    <x v="2"/>
    <x v="2"/>
    <n v="0"/>
    <n v="0"/>
    <n v="0"/>
    <n v="0"/>
    <n v="0"/>
    <n v="0"/>
    <n v="0"/>
  </r>
  <r>
    <s v="KL"/>
    <s v="Superior Health Plan"/>
    <n v="67279302.893511683"/>
    <x v="0"/>
    <x v="0"/>
    <x v="2"/>
    <x v="2"/>
    <n v="0"/>
    <n v="0"/>
    <n v="0"/>
    <n v="0"/>
    <n v="0"/>
    <n v="0"/>
    <n v="0"/>
  </r>
  <r>
    <s v="KM"/>
    <s v="Texas Children's Health Plan"/>
    <n v="565096980.80661368"/>
    <x v="9"/>
    <x v="5"/>
    <x v="2"/>
    <x v="2"/>
    <n v="0"/>
    <n v="0"/>
    <n v="0"/>
    <n v="0"/>
    <n v="0"/>
    <n v="0"/>
    <n v="0"/>
  </r>
  <r>
    <s v="KN"/>
    <s v="Texas Children's Health Plan"/>
    <n v="63230908.079189375"/>
    <x v="9"/>
    <x v="8"/>
    <x v="2"/>
    <x v="2"/>
    <n v="0"/>
    <n v="0"/>
    <n v="0"/>
    <n v="0"/>
    <n v="0"/>
    <n v="0"/>
    <n v="0"/>
  </r>
  <r>
    <s v="KP"/>
    <s v="Texas Children's Health Plan"/>
    <n v="155582782.72190821"/>
    <x v="9"/>
    <x v="12"/>
    <x v="2"/>
    <x v="2"/>
    <n v="0"/>
    <n v="0"/>
    <n v="0"/>
    <n v="0"/>
    <n v="0"/>
    <n v="0"/>
    <n v="0"/>
  </r>
  <r>
    <s v="KQ"/>
    <s v="UnitedHealthCare Community Plan"/>
    <n v="224936526.37896287"/>
    <x v="1"/>
    <x v="5"/>
    <x v="2"/>
    <x v="2"/>
    <n v="0"/>
    <n v="0"/>
    <n v="0"/>
    <n v="0"/>
    <n v="0"/>
    <n v="0"/>
    <n v="0"/>
  </r>
  <r>
    <s v="KR"/>
    <s v="UnitedHealthCare Community Plan"/>
    <n v="93479561.123409569"/>
    <x v="1"/>
    <x v="10"/>
    <x v="2"/>
    <x v="2"/>
    <n v="0"/>
    <n v="0"/>
    <n v="0"/>
    <n v="0"/>
    <n v="0"/>
    <n v="0"/>
    <n v="0"/>
  </r>
  <r>
    <s v="KS"/>
    <s v="UnitedHealthCare Community Plan"/>
    <n v="35326278.026436985"/>
    <x v="1"/>
    <x v="8"/>
    <x v="2"/>
    <x v="2"/>
    <n v="0"/>
    <n v="0"/>
    <n v="0"/>
    <n v="0"/>
    <n v="0"/>
    <n v="0"/>
    <n v="0"/>
  </r>
  <r>
    <s v="KT"/>
    <s v="UnitedHealthCare Community Plan"/>
    <n v="59767267.674555615"/>
    <x v="1"/>
    <x v="9"/>
    <x v="2"/>
    <x v="2"/>
    <n v="0"/>
    <n v="0"/>
    <n v="0"/>
    <n v="0"/>
    <n v="0"/>
    <n v="0"/>
    <n v="0"/>
  </r>
  <r>
    <s v="KU"/>
    <s v="UnitedHealthCare Community Plan"/>
    <n v="73761249.457026005"/>
    <x v="1"/>
    <x v="12"/>
    <x v="2"/>
    <x v="2"/>
    <n v="0"/>
    <n v="0"/>
    <n v="0"/>
    <n v="0"/>
    <n v="0"/>
    <n v="0"/>
    <n v="0"/>
  </r>
  <r>
    <s v="KV"/>
    <s v="Superior Health Plan"/>
    <n v="29529408.020516347"/>
    <x v="0"/>
    <x v="6"/>
    <x v="2"/>
    <x v="2"/>
    <n v="0"/>
    <n v="0"/>
    <n v="0"/>
    <n v="0"/>
    <n v="0"/>
    <n v="0"/>
    <n v="0"/>
  </r>
  <r>
    <s v="KW"/>
    <s v="AETNA"/>
    <n v="207283756.56979835"/>
    <x v="6"/>
    <x v="7"/>
    <x v="2"/>
    <x v="2"/>
    <n v="0"/>
    <n v="0"/>
    <n v="0"/>
    <n v="0"/>
    <n v="0"/>
    <n v="0"/>
    <n v="0"/>
  </r>
  <r>
    <s v="N1"/>
    <s v="Wellpoint"/>
    <n v="199954253.15197721"/>
    <x v="2"/>
    <x v="12"/>
    <x v="0"/>
    <x v="2"/>
    <n v="0"/>
    <n v="0"/>
    <n v="0"/>
    <n v="0"/>
    <n v="0"/>
    <n v="0"/>
    <n v="0"/>
  </r>
  <r>
    <s v="N2"/>
    <s v="Superior Health Plan"/>
    <n v="325984410.09655362"/>
    <x v="0"/>
    <x v="12"/>
    <x v="0"/>
    <x v="2"/>
    <n v="0"/>
    <n v="0"/>
    <n v="0"/>
    <n v="0"/>
    <n v="0"/>
    <n v="0"/>
    <n v="0"/>
  </r>
  <r>
    <s v="N4"/>
    <s v="UnitedHealthCare Community Plan"/>
    <n v="554423539.1877017"/>
    <x v="1"/>
    <x v="12"/>
    <x v="1"/>
    <x v="2"/>
    <n v="8.3534298323740073E-3"/>
    <n v="4631338.13"/>
    <n v="2000237.89"/>
    <n v="2364767.4500000002"/>
    <n v="1021324.14"/>
    <n v="2266570.6799999997"/>
    <n v="978913.74"/>
  </r>
  <r>
    <s v="P1"/>
    <s v="Molina Healthcare of Texas"/>
    <n v="482213928.63043946"/>
    <x v="3"/>
    <x v="4"/>
    <x v="1"/>
    <x v="2"/>
    <n v="4.3324881210025766E-4"/>
    <n v="208918.61"/>
    <n v="90230.28"/>
    <n v="102024.16"/>
    <n v="44063.42"/>
    <n v="106894.44999999998"/>
    <n v="46166.86"/>
  </r>
  <r>
    <s v="P2"/>
    <s v="Molina Healthcare of Texas"/>
    <n v="268564687.4286021"/>
    <x v="3"/>
    <x v="12"/>
    <x v="1"/>
    <x v="2"/>
    <n v="8.3534298323740073E-3"/>
    <n v="2243436.27"/>
    <n v="968922.18"/>
    <n v="1176686.5"/>
    <n v="508201.49"/>
    <n v="1066749.77"/>
    <n v="460720.69"/>
  </r>
  <r>
    <s v="S1"/>
    <s v="Community First Health Plan"/>
    <n v="312552988.97039735"/>
    <x v="5"/>
    <x v="2"/>
    <x v="1"/>
    <x v="2"/>
    <n v="7.7309242762675222E-4"/>
    <n v="241632.35"/>
    <n v="104359.08"/>
    <n v="130143.89"/>
    <n v="56208.1"/>
    <n v="111488.46"/>
    <n v="48150.97"/>
  </r>
  <r>
    <s v="S2"/>
    <s v="El Paso First Health Plan"/>
    <n v="184943740.84731835"/>
    <x v="4"/>
    <x v="1"/>
    <x v="1"/>
    <x v="2"/>
    <n v="0"/>
    <n v="0"/>
    <n v="0"/>
    <n v="0"/>
    <n v="0"/>
    <n v="0"/>
    <n v="0"/>
  </r>
  <r>
    <s v="S3"/>
    <s v="Community Health Choice"/>
    <n v="396021567.67895341"/>
    <x v="10"/>
    <x v="5"/>
    <x v="1"/>
    <x v="2"/>
    <n v="7.5478212924626415E-4"/>
    <n v="298910"/>
    <n v="129096.84"/>
    <n v="157351.13"/>
    <n v="67958.69"/>
    <n v="141558.87"/>
    <n v="61138.14"/>
  </r>
  <r>
    <s v="S4"/>
    <s v="Superior Health Plan"/>
    <n v="155560012.94350815"/>
    <x v="0"/>
    <x v="0"/>
    <x v="1"/>
    <x v="2"/>
    <n v="3.0947751897437768E-3"/>
    <n v="481423.27"/>
    <n v="207922.86"/>
    <n v="217438.65"/>
    <n v="93910.01"/>
    <n v="263984.62"/>
    <n v="114012.85"/>
  </r>
  <r>
    <s v="S5"/>
    <s v="UnitedHealthCare Community Plan"/>
    <n v="317015699.74112809"/>
    <x v="1"/>
    <x v="2"/>
    <x v="1"/>
    <x v="2"/>
    <n v="7.7309242762675222E-4"/>
    <n v="245082.44"/>
    <n v="105849.15"/>
    <n v="128966.45"/>
    <n v="55699.58"/>
    <n v="116115.99"/>
    <n v="50149.57"/>
  </r>
  <r>
    <s v="S6"/>
    <s v="UnitedHealthCare Community Plan"/>
    <n v="89610880.908871725"/>
    <x v="1"/>
    <x v="7"/>
    <x v="1"/>
    <x v="2"/>
    <n v="1.48497487347694E-4"/>
    <n v="13306.99"/>
    <n v="5747.18"/>
    <n v="4418.34"/>
    <n v="1908.25"/>
    <n v="8888.65"/>
    <n v="3838.94"/>
  </r>
  <r>
    <s v="S7"/>
    <s v="UnitedHealthCare Community Plan"/>
    <n v="47500671.660213798"/>
    <x v="1"/>
    <x v="10"/>
    <x v="1"/>
    <x v="2"/>
    <n v="7.4862985810295003E-4"/>
    <n v="35560.42"/>
    <n v="15358.26"/>
    <n v="12056.22"/>
    <n v="5206.9799999999996"/>
    <n v="23504.199999999997"/>
    <n v="10151.280000000001"/>
  </r>
  <r>
    <s v="S8"/>
    <s v="UnitedHealthCare Community Plan"/>
    <n v="432308060.52458477"/>
    <x v="1"/>
    <x v="4"/>
    <x v="1"/>
    <x v="2"/>
    <n v="4.3324881210025766E-4"/>
    <n v="187296.95"/>
    <n v="80892.05"/>
    <n v="95287.45"/>
    <n v="41153.89"/>
    <n v="92009.500000000015"/>
    <n v="39738.17"/>
  </r>
  <r>
    <s v="S9"/>
    <s v="Wellpoint"/>
    <n v="134333078.49758792"/>
    <x v="2"/>
    <x v="6"/>
    <x v="1"/>
    <x v="2"/>
    <n v="3.0168069594940054E-3"/>
    <n v="405256.97"/>
    <n v="175027.24"/>
    <n v="235216.49"/>
    <n v="101588.12"/>
    <n v="170040.47999999998"/>
    <n v="73439.12"/>
  </r>
  <r>
    <s v="W2"/>
    <s v="Wellpoint"/>
    <n v="79312817.206732795"/>
    <x v="2"/>
    <x v="11"/>
    <x v="0"/>
    <x v="2"/>
    <n v="0"/>
    <n v="0"/>
    <n v="0"/>
    <n v="0"/>
    <n v="0"/>
    <n v="0"/>
    <n v="0"/>
  </r>
  <r>
    <s v="W3"/>
    <s v="Superior Health Plan"/>
    <n v="285045612.55282086"/>
    <x v="0"/>
    <x v="11"/>
    <x v="0"/>
    <x v="2"/>
    <n v="0"/>
    <n v="0"/>
    <n v="0"/>
    <n v="0"/>
    <n v="0"/>
    <n v="0"/>
    <n v="0"/>
  </r>
  <r>
    <s v="W4"/>
    <s v="FIRSTCARE"/>
    <n v="129443029.58677334"/>
    <x v="7"/>
    <x v="11"/>
    <x v="0"/>
    <x v="2"/>
    <n v="0"/>
    <n v="0"/>
    <n v="0"/>
    <n v="0"/>
    <n v="0"/>
    <n v="0"/>
    <n v="0"/>
  </r>
  <r>
    <s v="W5"/>
    <s v="Wellpoint"/>
    <n v="257795917.44256079"/>
    <x v="2"/>
    <x v="11"/>
    <x v="1"/>
    <x v="2"/>
    <n v="2.6407069796366249E-2"/>
    <n v="6807634.79"/>
    <n v="2940163"/>
    <n v="3462914.02"/>
    <n v="1495604.86"/>
    <n v="3344720.77"/>
    <n v="1444558.14"/>
  </r>
  <r>
    <s v="W6"/>
    <s v="Superior Health Plan"/>
    <n v="377269551.43188775"/>
    <x v="0"/>
    <x v="11"/>
    <x v="1"/>
    <x v="2"/>
    <n v="2.6407069796366249E-2"/>
    <n v="9962583.3800000008"/>
    <n v="4302760.0599999996"/>
    <n v="5070062.29"/>
    <n v="2189719.34"/>
    <n v="4892521.0900000008"/>
    <n v="2113040.7200000002"/>
  </r>
  <r>
    <n v="10"/>
    <s v="Superior Health Plan"/>
    <n v="274828212.04970443"/>
    <x v="0"/>
    <x v="0"/>
    <x v="0"/>
    <x v="3"/>
    <n v="0"/>
    <n v="0"/>
    <n v="0"/>
    <n v="0"/>
    <n v="0"/>
    <n v="0"/>
    <n v="0"/>
  </r>
  <r>
    <n v="18"/>
    <s v="UnitedHealthCare Community Plan"/>
    <n v="362599184.45759612"/>
    <x v="1"/>
    <x v="0"/>
    <x v="1"/>
    <x v="3"/>
    <n v="0"/>
    <n v="0"/>
    <n v="0"/>
    <n v="0"/>
    <n v="0"/>
    <n v="0"/>
    <n v="0"/>
  </r>
  <r>
    <n v="19"/>
    <s v="Wellpoint"/>
    <n v="0"/>
    <x v="2"/>
    <x v="0"/>
    <x v="1"/>
    <x v="3"/>
    <n v="0"/>
    <n v="0"/>
    <n v="0"/>
    <n v="0"/>
    <n v="0"/>
    <n v="0"/>
    <n v="0"/>
  </r>
  <r>
    <n v="31"/>
    <s v="Molina Healthcare of Texas"/>
    <n v="15485129.99347626"/>
    <x v="3"/>
    <x v="1"/>
    <x v="0"/>
    <x v="3"/>
    <n v="0"/>
    <n v="0"/>
    <n v="0"/>
    <n v="0"/>
    <n v="0"/>
    <n v="0"/>
    <n v="0"/>
  </r>
  <r>
    <n v="33"/>
    <s v="Molina Healthcare of Texas"/>
    <n v="240220744.86951336"/>
    <x v="3"/>
    <x v="1"/>
    <x v="1"/>
    <x v="3"/>
    <n v="0"/>
    <n v="0"/>
    <n v="0"/>
    <n v="0"/>
    <n v="0"/>
    <n v="0"/>
    <n v="0"/>
  </r>
  <r>
    <n v="34"/>
    <s v="Wellpoint"/>
    <n v="0"/>
    <x v="2"/>
    <x v="1"/>
    <x v="1"/>
    <x v="3"/>
    <n v="0"/>
    <n v="0"/>
    <n v="0"/>
    <n v="0"/>
    <n v="0"/>
    <n v="0"/>
    <n v="0"/>
  </r>
  <r>
    <n v="36"/>
    <s v="Superior Health Plan"/>
    <n v="135301844.79795015"/>
    <x v="0"/>
    <x v="1"/>
    <x v="0"/>
    <x v="3"/>
    <n v="0"/>
    <n v="0"/>
    <n v="0"/>
    <n v="0"/>
    <n v="0"/>
    <n v="0"/>
    <n v="0"/>
  </r>
  <r>
    <n v="37"/>
    <s v="El Paso First Health Plan"/>
    <n v="190301896.30776477"/>
    <x v="4"/>
    <x v="1"/>
    <x v="0"/>
    <x v="3"/>
    <n v="0"/>
    <n v="0"/>
    <n v="0"/>
    <n v="0"/>
    <n v="0"/>
    <n v="0"/>
    <n v="0"/>
  </r>
  <r>
    <n v="40"/>
    <s v="Superior Health Plan"/>
    <n v="403549074.68491966"/>
    <x v="0"/>
    <x v="2"/>
    <x v="0"/>
    <x v="3"/>
    <n v="0"/>
    <n v="0"/>
    <n v="0"/>
    <n v="0"/>
    <n v="0"/>
    <n v="0"/>
    <n v="0"/>
  </r>
  <r>
    <n v="42"/>
    <s v="Community First Health Plan"/>
    <n v="353856334.29277378"/>
    <x v="5"/>
    <x v="2"/>
    <x v="0"/>
    <x v="3"/>
    <n v="0"/>
    <n v="0"/>
    <n v="0"/>
    <n v="0"/>
    <n v="0"/>
    <n v="0"/>
    <n v="0"/>
  </r>
  <r>
    <n v="43"/>
    <s v="AETNA"/>
    <n v="88665009.041178569"/>
    <x v="6"/>
    <x v="2"/>
    <x v="0"/>
    <x v="3"/>
    <n v="0"/>
    <n v="0"/>
    <n v="0"/>
    <n v="0"/>
    <n v="0"/>
    <n v="0"/>
    <n v="0"/>
  </r>
  <r>
    <n v="44"/>
    <s v="Wellpoint"/>
    <n v="27529621.989760906"/>
    <x v="2"/>
    <x v="2"/>
    <x v="0"/>
    <x v="3"/>
    <n v="0"/>
    <n v="0"/>
    <n v="0"/>
    <n v="0"/>
    <n v="0"/>
    <n v="0"/>
    <n v="0"/>
  </r>
  <r>
    <n v="45"/>
    <s v="Wellpoint"/>
    <n v="0"/>
    <x v="2"/>
    <x v="2"/>
    <x v="1"/>
    <x v="3"/>
    <n v="0"/>
    <n v="0"/>
    <n v="0"/>
    <n v="0"/>
    <n v="0"/>
    <n v="0"/>
    <n v="0"/>
  </r>
  <r>
    <n v="46"/>
    <s v="Molina Healthcare of Texas"/>
    <n v="387614280.51909399"/>
    <x v="3"/>
    <x v="2"/>
    <x v="1"/>
    <x v="3"/>
    <n v="0"/>
    <n v="0"/>
    <n v="0"/>
    <n v="0"/>
    <n v="0"/>
    <n v="0"/>
    <n v="0"/>
  </r>
  <r>
    <n v="47"/>
    <s v="Superior Health Plan"/>
    <n v="0"/>
    <x v="0"/>
    <x v="2"/>
    <x v="1"/>
    <x v="3"/>
    <n v="0"/>
    <n v="0"/>
    <n v="0"/>
    <n v="0"/>
    <n v="0"/>
    <n v="0"/>
    <n v="0"/>
  </r>
  <r>
    <n v="50"/>
    <s v="FIRSTCARE"/>
    <n v="106733398.95375675"/>
    <x v="7"/>
    <x v="3"/>
    <x v="0"/>
    <x v="3"/>
    <n v="0"/>
    <n v="0"/>
    <n v="0"/>
    <n v="0"/>
    <n v="0"/>
    <n v="0"/>
    <n v="0"/>
  </r>
  <r>
    <n v="52"/>
    <s v="Superior Health Plan"/>
    <n v="107123316.70525408"/>
    <x v="0"/>
    <x v="3"/>
    <x v="0"/>
    <x v="3"/>
    <n v="0"/>
    <n v="0"/>
    <n v="0"/>
    <n v="0"/>
    <n v="0"/>
    <n v="0"/>
    <n v="0"/>
  </r>
  <r>
    <n v="53"/>
    <s v="Wellpoint"/>
    <n v="24216644.295081925"/>
    <x v="2"/>
    <x v="3"/>
    <x v="0"/>
    <x v="3"/>
    <n v="0"/>
    <n v="0"/>
    <n v="0"/>
    <n v="0"/>
    <n v="0"/>
    <n v="0"/>
    <n v="0"/>
  </r>
  <r>
    <n v="63"/>
    <s v="Wellpoint"/>
    <n v="302362552.90110922"/>
    <x v="2"/>
    <x v="4"/>
    <x v="0"/>
    <x v="3"/>
    <n v="0"/>
    <n v="0"/>
    <n v="0"/>
    <n v="0"/>
    <n v="0"/>
    <n v="0"/>
    <n v="0"/>
  </r>
  <r>
    <n v="66"/>
    <s v="Cook Children's Health Plan"/>
    <n v="351107353.77565998"/>
    <x v="8"/>
    <x v="4"/>
    <x v="0"/>
    <x v="3"/>
    <n v="0"/>
    <n v="0"/>
    <n v="0"/>
    <n v="0"/>
    <n v="0"/>
    <n v="0"/>
    <n v="0"/>
  </r>
  <r>
    <n v="67"/>
    <s v="AETNA"/>
    <n v="289689176.00321686"/>
    <x v="6"/>
    <x v="4"/>
    <x v="0"/>
    <x v="3"/>
    <n v="0"/>
    <n v="0"/>
    <n v="0"/>
    <n v="0"/>
    <n v="0"/>
    <n v="0"/>
    <n v="0"/>
  </r>
  <r>
    <n v="69"/>
    <s v="Wellpoint"/>
    <n v="0"/>
    <x v="2"/>
    <x v="4"/>
    <x v="1"/>
    <x v="3"/>
    <n v="0"/>
    <n v="0"/>
    <n v="0"/>
    <n v="0"/>
    <n v="0"/>
    <n v="0"/>
    <n v="0"/>
  </r>
  <r>
    <n v="71"/>
    <s v="Wellpoint"/>
    <n v="194483547.1098451"/>
    <x v="2"/>
    <x v="5"/>
    <x v="0"/>
    <x v="3"/>
    <n v="0"/>
    <n v="0"/>
    <n v="0"/>
    <n v="0"/>
    <n v="0"/>
    <n v="0"/>
    <n v="0"/>
  </r>
  <r>
    <n v="72"/>
    <s v="Texas Children's Health Plan"/>
    <n v="1137881823.2435136"/>
    <x v="9"/>
    <x v="5"/>
    <x v="0"/>
    <x v="3"/>
    <n v="0"/>
    <n v="0"/>
    <n v="0"/>
    <n v="0"/>
    <n v="0"/>
    <n v="0"/>
    <n v="0"/>
  </r>
  <r>
    <n v="79"/>
    <s v="Community Health Choice"/>
    <n v="797949942.53528905"/>
    <x v="10"/>
    <x v="5"/>
    <x v="0"/>
    <x v="3"/>
    <n v="0"/>
    <n v="0"/>
    <n v="0"/>
    <n v="0"/>
    <n v="0"/>
    <n v="0"/>
    <n v="0"/>
  </r>
  <r>
    <n v="82"/>
    <s v="Driscoll Children's Health Plan"/>
    <n v="286882799.78501832"/>
    <x v="11"/>
    <x v="6"/>
    <x v="0"/>
    <x v="3"/>
    <n v="0"/>
    <n v="0"/>
    <n v="0"/>
    <n v="0"/>
    <n v="0"/>
    <n v="0"/>
    <n v="0"/>
  </r>
  <r>
    <n v="83"/>
    <s v="Superior Health Plan"/>
    <n v="84364643.460140675"/>
    <x v="0"/>
    <x v="6"/>
    <x v="0"/>
    <x v="3"/>
    <n v="0"/>
    <n v="0"/>
    <n v="0"/>
    <n v="0"/>
    <n v="0"/>
    <n v="0"/>
    <n v="0"/>
  </r>
  <r>
    <n v="85"/>
    <s v="UnitedHealthCare Community Plan"/>
    <n v="0"/>
    <x v="1"/>
    <x v="6"/>
    <x v="1"/>
    <x v="3"/>
    <n v="0"/>
    <n v="0"/>
    <n v="0"/>
    <n v="0"/>
    <n v="0"/>
    <n v="0"/>
    <n v="0"/>
  </r>
  <r>
    <n v="86"/>
    <s v="Superior Health Plan"/>
    <n v="307357563.86985391"/>
    <x v="0"/>
    <x v="6"/>
    <x v="1"/>
    <x v="3"/>
    <n v="0"/>
    <n v="0"/>
    <n v="0"/>
    <n v="0"/>
    <n v="0"/>
    <n v="0"/>
    <n v="0"/>
  </r>
  <r>
    <n v="90"/>
    <s v="Wellpoint"/>
    <n v="681912518.65225732"/>
    <x v="2"/>
    <x v="7"/>
    <x v="0"/>
    <x v="3"/>
    <n v="0"/>
    <n v="0"/>
    <n v="0"/>
    <n v="0"/>
    <n v="0"/>
    <n v="0"/>
    <n v="0"/>
  </r>
  <r>
    <n v="93"/>
    <s v="Parkland Community Health Plan"/>
    <n v="531607024.91889703"/>
    <x v="12"/>
    <x v="7"/>
    <x v="0"/>
    <x v="3"/>
    <n v="0"/>
    <n v="0"/>
    <n v="0"/>
    <n v="0"/>
    <n v="0"/>
    <n v="0"/>
    <n v="0"/>
  </r>
  <r>
    <n v="95"/>
    <s v="Molina Healthcare of Texas"/>
    <n v="153358858.00024587"/>
    <x v="3"/>
    <x v="7"/>
    <x v="0"/>
    <x v="3"/>
    <n v="0"/>
    <n v="0"/>
    <n v="0"/>
    <n v="0"/>
    <n v="0"/>
    <n v="0"/>
    <n v="0"/>
  </r>
  <r>
    <s v="1A"/>
    <s v="Dell Children's Health Plan"/>
    <n v="73197764.632494986"/>
    <x v="13"/>
    <x v="0"/>
    <x v="0"/>
    <x v="3"/>
    <n v="0"/>
    <n v="0"/>
    <n v="0"/>
    <n v="0"/>
    <n v="0"/>
    <n v="0"/>
    <n v="0"/>
  </r>
  <r>
    <s v="1P"/>
    <s v="BlueCross BlueShield"/>
    <n v="119286250.02137092"/>
    <x v="14"/>
    <x v="0"/>
    <x v="0"/>
    <x v="3"/>
    <n v="0"/>
    <n v="0"/>
    <n v="0"/>
    <n v="0"/>
    <n v="0"/>
    <n v="0"/>
    <n v="0"/>
  </r>
  <r>
    <s v="2Q"/>
    <s v="UnitedHealthCare Community Plan"/>
    <n v="10358618.466629151"/>
    <x v="1"/>
    <x v="6"/>
    <x v="0"/>
    <x v="3"/>
    <n v="0"/>
    <n v="0"/>
    <n v="0"/>
    <n v="0"/>
    <n v="0"/>
    <n v="0"/>
    <n v="0"/>
  </r>
  <r>
    <s v="5A"/>
    <s v="Wellpoint"/>
    <n v="100113437.08870383"/>
    <x v="2"/>
    <x v="3"/>
    <x v="1"/>
    <x v="3"/>
    <n v="0"/>
    <n v="0"/>
    <n v="0"/>
    <n v="0"/>
    <n v="0"/>
    <n v="0"/>
    <n v="0"/>
  </r>
  <r>
    <s v="5B"/>
    <s v="Superior Health Plan"/>
    <n v="117206397.43237084"/>
    <x v="0"/>
    <x v="3"/>
    <x v="1"/>
    <x v="3"/>
    <n v="0"/>
    <n v="0"/>
    <n v="0"/>
    <n v="0"/>
    <n v="0"/>
    <n v="0"/>
    <n v="0"/>
  </r>
  <r>
    <s v="7G"/>
    <s v="Molina Healthcare of Texas"/>
    <n v="77817900.632779434"/>
    <x v="3"/>
    <x v="5"/>
    <x v="0"/>
    <x v="3"/>
    <n v="0"/>
    <n v="0"/>
    <n v="0"/>
    <n v="0"/>
    <n v="0"/>
    <n v="0"/>
    <n v="0"/>
  </r>
  <r>
    <s v="7H"/>
    <s v="UnitedHealthCare Community Plan"/>
    <n v="445637855.48545367"/>
    <x v="1"/>
    <x v="5"/>
    <x v="0"/>
    <x v="3"/>
    <n v="0"/>
    <n v="0"/>
    <n v="0"/>
    <n v="0"/>
    <n v="0"/>
    <n v="0"/>
    <n v="0"/>
  </r>
  <r>
    <s v="7P"/>
    <s v="Wellpoint"/>
    <n v="0"/>
    <x v="2"/>
    <x v="5"/>
    <x v="1"/>
    <x v="3"/>
    <n v="1.9145672478634797E-4"/>
    <n v="0"/>
    <n v="0"/>
    <n v="0"/>
    <n v="0"/>
    <n v="0"/>
    <n v="0"/>
  </r>
  <r>
    <s v="7R"/>
    <s v="UnitedHealthCare Community Plan"/>
    <n v="1344486239.1811943"/>
    <x v="1"/>
    <x v="5"/>
    <x v="1"/>
    <x v="3"/>
    <n v="1.9145672478634797E-4"/>
    <n v="257410.93"/>
    <n v="111173.72"/>
    <n v="133945.82"/>
    <n v="57850.13"/>
    <n v="123465.10999999999"/>
    <n v="53323.59"/>
  </r>
  <r>
    <s v="7S"/>
    <s v="Molina Healthcare of Texas"/>
    <n v="491194388.96658272"/>
    <x v="3"/>
    <x v="5"/>
    <x v="1"/>
    <x v="3"/>
    <n v="1.9145672478634797E-4"/>
    <n v="94042.47"/>
    <n v="40616.19"/>
    <n v="44879.58"/>
    <n v="19383.13"/>
    <n v="49162.89"/>
    <n v="21233.06"/>
  </r>
  <r>
    <s v="8G"/>
    <s v="Wellpoint"/>
    <n v="23139400.913038518"/>
    <x v="2"/>
    <x v="8"/>
    <x v="0"/>
    <x v="3"/>
    <n v="0"/>
    <n v="0"/>
    <n v="0"/>
    <n v="0"/>
    <n v="0"/>
    <n v="0"/>
    <n v="0"/>
  </r>
  <r>
    <s v="8H"/>
    <s v="Community Health Choice"/>
    <n v="64865126.863660857"/>
    <x v="10"/>
    <x v="8"/>
    <x v="0"/>
    <x v="3"/>
    <n v="0"/>
    <n v="0"/>
    <n v="0"/>
    <n v="0"/>
    <n v="0"/>
    <n v="0"/>
    <n v="0"/>
  </r>
  <r>
    <s v="8J"/>
    <s v="Molina Healthcare of Texas"/>
    <n v="14120781.308265431"/>
    <x v="3"/>
    <x v="8"/>
    <x v="0"/>
    <x v="3"/>
    <n v="0"/>
    <n v="0"/>
    <n v="0"/>
    <n v="0"/>
    <n v="0"/>
    <n v="0"/>
    <n v="0"/>
  </r>
  <r>
    <s v="8K"/>
    <s v="Texas Children's Health Plan"/>
    <n v="125641431.45384739"/>
    <x v="9"/>
    <x v="8"/>
    <x v="0"/>
    <x v="3"/>
    <n v="0"/>
    <n v="0"/>
    <n v="0"/>
    <n v="0"/>
    <n v="0"/>
    <n v="0"/>
    <n v="0"/>
  </r>
  <r>
    <s v="8L"/>
    <s v="UnitedHealthCare Community Plan"/>
    <n v="75264292.34095858"/>
    <x v="1"/>
    <x v="8"/>
    <x v="0"/>
    <x v="3"/>
    <n v="0"/>
    <n v="0"/>
    <n v="0"/>
    <n v="0"/>
    <n v="0"/>
    <n v="0"/>
    <n v="0"/>
  </r>
  <r>
    <s v="8R"/>
    <s v="Wellpoint"/>
    <n v="171099617.8477461"/>
    <x v="2"/>
    <x v="8"/>
    <x v="1"/>
    <x v="3"/>
    <n v="0"/>
    <n v="0"/>
    <n v="0"/>
    <n v="0"/>
    <n v="0"/>
    <n v="0"/>
    <n v="0"/>
  </r>
  <r>
    <s v="8S"/>
    <s v="UnitedHealthCare Community Plan"/>
    <n v="0"/>
    <x v="1"/>
    <x v="8"/>
    <x v="1"/>
    <x v="3"/>
    <n v="0"/>
    <n v="0"/>
    <n v="0"/>
    <n v="0"/>
    <n v="0"/>
    <n v="0"/>
    <n v="0"/>
  </r>
  <r>
    <s v="8T"/>
    <s v="Molina Healthcare of Texas"/>
    <n v="170571811.50883949"/>
    <x v="3"/>
    <x v="8"/>
    <x v="1"/>
    <x v="3"/>
    <n v="0"/>
    <n v="0"/>
    <n v="0"/>
    <n v="0"/>
    <n v="0"/>
    <n v="0"/>
    <n v="0"/>
  </r>
  <r>
    <s v="9F"/>
    <s v="Molina Healthcare of Texas"/>
    <n v="726631295.57663906"/>
    <x v="3"/>
    <x v="7"/>
    <x v="1"/>
    <x v="3"/>
    <n v="2.7114431527233019E-2"/>
    <n v="19702194.510000002"/>
    <n v="8509220.1899999995"/>
    <n v="10064038.869999999"/>
    <n v="4346577.88"/>
    <n v="9638155.6400000025"/>
    <n v="4162642.32"/>
  </r>
  <r>
    <s v="9H"/>
    <s v="Superior Health Plan"/>
    <n v="555596540.30856943"/>
    <x v="0"/>
    <x v="7"/>
    <x v="1"/>
    <x v="3"/>
    <n v="2.7114431527233019E-2"/>
    <n v="15064684.35"/>
    <n v="6506316.6500000004"/>
    <n v="8055948.7300000004"/>
    <n v="3479299.81"/>
    <n v="7008735.6199999992"/>
    <n v="3027016.84"/>
  </r>
  <r>
    <s v="C1"/>
    <s v="Wellpoint"/>
    <n v="36135500.270875446"/>
    <x v="2"/>
    <x v="9"/>
    <x v="0"/>
    <x v="3"/>
    <n v="0"/>
    <n v="0"/>
    <n v="0"/>
    <n v="0"/>
    <n v="0"/>
    <n v="0"/>
    <n v="0"/>
  </r>
  <r>
    <s v="C2"/>
    <s v="Superior Health Plan"/>
    <n v="243925411.13753268"/>
    <x v="0"/>
    <x v="9"/>
    <x v="0"/>
    <x v="3"/>
    <n v="0"/>
    <n v="0"/>
    <n v="0"/>
    <n v="0"/>
    <n v="0"/>
    <n v="0"/>
    <n v="0"/>
  </r>
  <r>
    <s v="C3"/>
    <s v="RightCare from Scott and White Health Plan"/>
    <n v="130808144.27970466"/>
    <x v="15"/>
    <x v="9"/>
    <x v="0"/>
    <x v="3"/>
    <n v="0"/>
    <n v="0"/>
    <n v="0"/>
    <n v="0"/>
    <n v="0"/>
    <n v="0"/>
    <n v="0"/>
  </r>
  <r>
    <s v="C4"/>
    <s v="Superior Health Plan"/>
    <n v="272244210.99043924"/>
    <x v="0"/>
    <x v="9"/>
    <x v="1"/>
    <x v="3"/>
    <n v="0"/>
    <n v="0"/>
    <n v="0"/>
    <n v="0"/>
    <n v="0"/>
    <n v="0"/>
    <n v="0"/>
  </r>
  <r>
    <s v="C5"/>
    <s v="UnitedHealthCare Community Plan"/>
    <n v="289389476.88540822"/>
    <x v="1"/>
    <x v="9"/>
    <x v="1"/>
    <x v="3"/>
    <n v="0"/>
    <n v="0"/>
    <n v="0"/>
    <n v="0"/>
    <n v="0"/>
    <n v="0"/>
    <n v="0"/>
  </r>
  <r>
    <s v="H1"/>
    <s v="UnitedHealthCare Community Plan"/>
    <n v="134042872.25290932"/>
    <x v="1"/>
    <x v="10"/>
    <x v="0"/>
    <x v="3"/>
    <n v="0"/>
    <n v="0"/>
    <n v="0"/>
    <n v="0"/>
    <n v="0"/>
    <n v="0"/>
    <n v="0"/>
  </r>
  <r>
    <s v="H2"/>
    <s v="Superior Health Plan"/>
    <n v="508382541.51282746"/>
    <x v="0"/>
    <x v="10"/>
    <x v="0"/>
    <x v="3"/>
    <n v="0"/>
    <n v="0"/>
    <n v="0"/>
    <n v="0"/>
    <n v="0"/>
    <n v="0"/>
    <n v="0"/>
  </r>
  <r>
    <s v="H3"/>
    <s v="Molina Healthcare of Texas"/>
    <n v="116743009.00649284"/>
    <x v="3"/>
    <x v="10"/>
    <x v="0"/>
    <x v="3"/>
    <n v="0"/>
    <n v="0"/>
    <n v="0"/>
    <n v="0"/>
    <n v="0"/>
    <n v="0"/>
    <n v="0"/>
  </r>
  <r>
    <s v="H4"/>
    <s v="Driscoll Children's Health Plan"/>
    <n v="393432251.67237103"/>
    <x v="11"/>
    <x v="10"/>
    <x v="0"/>
    <x v="3"/>
    <n v="0"/>
    <n v="0"/>
    <n v="0"/>
    <n v="0"/>
    <n v="0"/>
    <n v="0"/>
    <n v="0"/>
  </r>
  <r>
    <s v="H5"/>
    <s v="Superior Health Plan"/>
    <n v="990594547.83890545"/>
    <x v="0"/>
    <x v="10"/>
    <x v="1"/>
    <x v="3"/>
    <n v="0"/>
    <n v="0"/>
    <n v="0"/>
    <n v="0"/>
    <n v="0"/>
    <n v="0"/>
    <n v="0"/>
  </r>
  <r>
    <s v="H6"/>
    <s v="Molina Healthcare of Texas"/>
    <n v="708250409.06864214"/>
    <x v="3"/>
    <x v="10"/>
    <x v="1"/>
    <x v="3"/>
    <n v="0"/>
    <n v="0"/>
    <n v="0"/>
    <n v="0"/>
    <n v="0"/>
    <n v="0"/>
    <n v="0"/>
  </r>
  <r>
    <s v="K1"/>
    <s v="AETNA"/>
    <n v="114497976.54935698"/>
    <x v="6"/>
    <x v="4"/>
    <x v="2"/>
    <x v="3"/>
    <n v="0"/>
    <n v="0"/>
    <n v="0"/>
    <n v="0"/>
    <n v="0"/>
    <n v="0"/>
    <n v="0"/>
  </r>
  <r>
    <s v="K2"/>
    <s v="Wellpoint"/>
    <n v="323307014.34906077"/>
    <x v="2"/>
    <x v="7"/>
    <x v="2"/>
    <x v="3"/>
    <n v="0"/>
    <n v="0"/>
    <n v="0"/>
    <n v="0"/>
    <n v="0"/>
    <n v="0"/>
    <n v="0"/>
  </r>
  <r>
    <s v="K3"/>
    <s v="Wellpoint"/>
    <n v="26751922.355384324"/>
    <x v="2"/>
    <x v="1"/>
    <x v="2"/>
    <x v="3"/>
    <n v="0"/>
    <n v="0"/>
    <n v="0"/>
    <n v="0"/>
    <n v="0"/>
    <n v="0"/>
    <n v="0"/>
  </r>
  <r>
    <s v="K4"/>
    <s v="Wellpoint"/>
    <n v="114653013.62954284"/>
    <x v="2"/>
    <x v="5"/>
    <x v="2"/>
    <x v="3"/>
    <n v="0"/>
    <n v="0"/>
    <n v="0"/>
    <n v="0"/>
    <n v="0"/>
    <n v="0"/>
    <n v="0"/>
  </r>
  <r>
    <s v="K5"/>
    <s v="Wellpoint"/>
    <n v="28386753.185245574"/>
    <x v="2"/>
    <x v="3"/>
    <x v="2"/>
    <x v="3"/>
    <n v="0"/>
    <n v="0"/>
    <n v="0"/>
    <n v="0"/>
    <n v="0"/>
    <n v="0"/>
    <n v="0"/>
  </r>
  <r>
    <s v="K6"/>
    <s v="Wellpoint"/>
    <n v="52462762.266519837"/>
    <x v="2"/>
    <x v="11"/>
    <x v="2"/>
    <x v="3"/>
    <n v="0"/>
    <n v="0"/>
    <n v="0"/>
    <n v="0"/>
    <n v="0"/>
    <n v="0"/>
    <n v="0"/>
  </r>
  <r>
    <s v="K7"/>
    <s v="BlueCross BlueShield"/>
    <n v="99676917.794770852"/>
    <x v="14"/>
    <x v="9"/>
    <x v="2"/>
    <x v="3"/>
    <n v="0"/>
    <n v="0"/>
    <n v="0"/>
    <n v="0"/>
    <n v="0"/>
    <n v="0"/>
    <n v="0"/>
  </r>
  <r>
    <s v="K8"/>
    <s v="BlueCross BlueShield"/>
    <n v="103775420.21244234"/>
    <x v="14"/>
    <x v="0"/>
    <x v="2"/>
    <x v="3"/>
    <n v="0"/>
    <n v="0"/>
    <n v="0"/>
    <n v="0"/>
    <n v="0"/>
    <n v="0"/>
    <n v="0"/>
  </r>
  <r>
    <s v="KA"/>
    <s v="Community First Health Plan"/>
    <n v="182823765.40928695"/>
    <x v="5"/>
    <x v="2"/>
    <x v="2"/>
    <x v="3"/>
    <n v="0"/>
    <n v="0"/>
    <n v="0"/>
    <n v="0"/>
    <n v="0"/>
    <n v="0"/>
    <n v="0"/>
  </r>
  <r>
    <s v="KB"/>
    <s v="Cook Children's Health Plan"/>
    <n v="232623804.84250489"/>
    <x v="8"/>
    <x v="4"/>
    <x v="2"/>
    <x v="3"/>
    <n v="0"/>
    <n v="0"/>
    <n v="0"/>
    <n v="0"/>
    <n v="0"/>
    <n v="0"/>
    <n v="0"/>
  </r>
  <r>
    <s v="KC"/>
    <s v="Driscoll Children's Health Plan"/>
    <n v="133805361.69636823"/>
    <x v="11"/>
    <x v="10"/>
    <x v="2"/>
    <x v="3"/>
    <n v="0"/>
    <n v="0"/>
    <n v="0"/>
    <n v="0"/>
    <n v="0"/>
    <n v="0"/>
    <n v="0"/>
  </r>
  <r>
    <s v="KD"/>
    <s v="Driscoll Children's Health Plan"/>
    <n v="73073180.267836854"/>
    <x v="11"/>
    <x v="6"/>
    <x v="2"/>
    <x v="3"/>
    <n v="0"/>
    <n v="0"/>
    <n v="0"/>
    <n v="0"/>
    <n v="0"/>
    <n v="0"/>
    <n v="0"/>
  </r>
  <r>
    <s v="KE"/>
    <s v="Superior Health Plan"/>
    <n v="164587633.4288103"/>
    <x v="0"/>
    <x v="2"/>
    <x v="2"/>
    <x v="3"/>
    <n v="0"/>
    <n v="0"/>
    <n v="0"/>
    <n v="0"/>
    <n v="0"/>
    <n v="0"/>
    <n v="0"/>
  </r>
  <r>
    <s v="KF"/>
    <s v="Superior Health Plan"/>
    <n v="76412486.403697371"/>
    <x v="0"/>
    <x v="1"/>
    <x v="2"/>
    <x v="3"/>
    <n v="0"/>
    <n v="0"/>
    <n v="0"/>
    <n v="0"/>
    <n v="0"/>
    <n v="0"/>
    <n v="0"/>
  </r>
  <r>
    <s v="KG"/>
    <s v="Superior Health Plan"/>
    <n v="249772558.98836285"/>
    <x v="0"/>
    <x v="10"/>
    <x v="2"/>
    <x v="3"/>
    <n v="0"/>
    <n v="0"/>
    <n v="0"/>
    <n v="0"/>
    <n v="0"/>
    <n v="0"/>
    <n v="0"/>
  </r>
  <r>
    <s v="KH"/>
    <s v="Superior Health Plan"/>
    <n v="39405180.227873512"/>
    <x v="0"/>
    <x v="3"/>
    <x v="2"/>
    <x v="3"/>
    <n v="0"/>
    <n v="0"/>
    <n v="0"/>
    <n v="0"/>
    <n v="0"/>
    <n v="0"/>
    <n v="0"/>
  </r>
  <r>
    <s v="KJ"/>
    <s v="Superior Health Plan"/>
    <n v="67937029.855886966"/>
    <x v="0"/>
    <x v="11"/>
    <x v="2"/>
    <x v="3"/>
    <n v="0"/>
    <n v="0"/>
    <n v="0"/>
    <n v="0"/>
    <n v="0"/>
    <n v="0"/>
    <n v="0"/>
  </r>
  <r>
    <s v="KL"/>
    <s v="Superior Health Plan"/>
    <n v="67279302.893511683"/>
    <x v="0"/>
    <x v="0"/>
    <x v="2"/>
    <x v="3"/>
    <n v="0"/>
    <n v="0"/>
    <n v="0"/>
    <n v="0"/>
    <n v="0"/>
    <n v="0"/>
    <n v="0"/>
  </r>
  <r>
    <s v="KM"/>
    <s v="Texas Children's Health Plan"/>
    <n v="565096980.80661368"/>
    <x v="9"/>
    <x v="5"/>
    <x v="2"/>
    <x v="3"/>
    <n v="0"/>
    <n v="0"/>
    <n v="0"/>
    <n v="0"/>
    <n v="0"/>
    <n v="0"/>
    <n v="0"/>
  </r>
  <r>
    <s v="KN"/>
    <s v="Texas Children's Health Plan"/>
    <n v="63230908.079189375"/>
    <x v="9"/>
    <x v="8"/>
    <x v="2"/>
    <x v="3"/>
    <n v="0"/>
    <n v="0"/>
    <n v="0"/>
    <n v="0"/>
    <n v="0"/>
    <n v="0"/>
    <n v="0"/>
  </r>
  <r>
    <s v="KP"/>
    <s v="Texas Children's Health Plan"/>
    <n v="155582782.72190821"/>
    <x v="9"/>
    <x v="12"/>
    <x v="2"/>
    <x v="3"/>
    <n v="0"/>
    <n v="0"/>
    <n v="0"/>
    <n v="0"/>
    <n v="0"/>
    <n v="0"/>
    <n v="0"/>
  </r>
  <r>
    <s v="KQ"/>
    <s v="UnitedHealthCare Community Plan"/>
    <n v="224936526.37896287"/>
    <x v="1"/>
    <x v="5"/>
    <x v="2"/>
    <x v="3"/>
    <n v="0"/>
    <n v="0"/>
    <n v="0"/>
    <n v="0"/>
    <n v="0"/>
    <n v="0"/>
    <n v="0"/>
  </r>
  <r>
    <s v="KR"/>
    <s v="UnitedHealthCare Community Plan"/>
    <n v="93479561.123409569"/>
    <x v="1"/>
    <x v="10"/>
    <x v="2"/>
    <x v="3"/>
    <n v="0"/>
    <n v="0"/>
    <n v="0"/>
    <n v="0"/>
    <n v="0"/>
    <n v="0"/>
    <n v="0"/>
  </r>
  <r>
    <s v="KS"/>
    <s v="UnitedHealthCare Community Plan"/>
    <n v="35326278.026436985"/>
    <x v="1"/>
    <x v="8"/>
    <x v="2"/>
    <x v="3"/>
    <n v="0"/>
    <n v="0"/>
    <n v="0"/>
    <n v="0"/>
    <n v="0"/>
    <n v="0"/>
    <n v="0"/>
  </r>
  <r>
    <s v="KT"/>
    <s v="UnitedHealthCare Community Plan"/>
    <n v="59767267.674555615"/>
    <x v="1"/>
    <x v="9"/>
    <x v="2"/>
    <x v="3"/>
    <n v="0"/>
    <n v="0"/>
    <n v="0"/>
    <n v="0"/>
    <n v="0"/>
    <n v="0"/>
    <n v="0"/>
  </r>
  <r>
    <s v="KU"/>
    <s v="UnitedHealthCare Community Plan"/>
    <n v="73761249.457026005"/>
    <x v="1"/>
    <x v="12"/>
    <x v="2"/>
    <x v="3"/>
    <n v="0"/>
    <n v="0"/>
    <n v="0"/>
    <n v="0"/>
    <n v="0"/>
    <n v="0"/>
    <n v="0"/>
  </r>
  <r>
    <s v="KV"/>
    <s v="Superior Health Plan"/>
    <n v="29529408.020516347"/>
    <x v="0"/>
    <x v="6"/>
    <x v="2"/>
    <x v="3"/>
    <n v="0"/>
    <n v="0"/>
    <n v="0"/>
    <n v="0"/>
    <n v="0"/>
    <n v="0"/>
    <n v="0"/>
  </r>
  <r>
    <s v="KW"/>
    <s v="AETNA"/>
    <n v="207283756.56979835"/>
    <x v="6"/>
    <x v="7"/>
    <x v="2"/>
    <x v="3"/>
    <n v="0"/>
    <n v="0"/>
    <n v="0"/>
    <n v="0"/>
    <n v="0"/>
    <n v="0"/>
    <n v="0"/>
  </r>
  <r>
    <s v="N1"/>
    <s v="Wellpoint"/>
    <n v="199954253.15197721"/>
    <x v="2"/>
    <x v="12"/>
    <x v="0"/>
    <x v="3"/>
    <n v="0"/>
    <n v="0"/>
    <n v="0"/>
    <n v="0"/>
    <n v="0"/>
    <n v="0"/>
    <n v="0"/>
  </r>
  <r>
    <s v="N2"/>
    <s v="Superior Health Plan"/>
    <n v="325984410.09655362"/>
    <x v="0"/>
    <x v="12"/>
    <x v="0"/>
    <x v="3"/>
    <n v="0"/>
    <n v="0"/>
    <n v="0"/>
    <n v="0"/>
    <n v="0"/>
    <n v="0"/>
    <n v="0"/>
  </r>
  <r>
    <s v="N4"/>
    <s v="UnitedHealthCare Community Plan"/>
    <n v="554423539.1877017"/>
    <x v="1"/>
    <x v="12"/>
    <x v="1"/>
    <x v="3"/>
    <n v="2.3853905160699921E-3"/>
    <n v="1322516.6499999999"/>
    <n v="571184.36"/>
    <n v="675278.77"/>
    <n v="291647.5"/>
    <n v="647237.87999999989"/>
    <n v="279536.86"/>
  </r>
  <r>
    <s v="P1"/>
    <s v="Molina Healthcare of Texas"/>
    <n v="482213928.63043946"/>
    <x v="3"/>
    <x v="4"/>
    <x v="1"/>
    <x v="3"/>
    <n v="0"/>
    <n v="0"/>
    <n v="0"/>
    <n v="0"/>
    <n v="0"/>
    <n v="0"/>
    <n v="0"/>
  </r>
  <r>
    <s v="P2"/>
    <s v="Molina Healthcare of Texas"/>
    <n v="268564687.4286021"/>
    <x v="3"/>
    <x v="12"/>
    <x v="1"/>
    <x v="3"/>
    <n v="2.3853905160699921E-3"/>
    <n v="640631.66"/>
    <n v="276683.69"/>
    <n v="336012.5"/>
    <n v="145121.10999999999"/>
    <n v="304619.16000000003"/>
    <n v="131562.57999999999"/>
  </r>
  <r>
    <s v="S1"/>
    <s v="Community First Health Plan"/>
    <n v="312552988.97039735"/>
    <x v="5"/>
    <x v="2"/>
    <x v="1"/>
    <x v="3"/>
    <n v="0"/>
    <n v="0"/>
    <n v="0"/>
    <n v="0"/>
    <n v="0"/>
    <n v="0"/>
    <n v="0"/>
  </r>
  <r>
    <s v="S2"/>
    <s v="El Paso First Health Plan"/>
    <n v="184943740.84731835"/>
    <x v="4"/>
    <x v="1"/>
    <x v="1"/>
    <x v="3"/>
    <n v="0"/>
    <n v="0"/>
    <n v="0"/>
    <n v="0"/>
    <n v="0"/>
    <n v="0"/>
    <n v="0"/>
  </r>
  <r>
    <s v="S3"/>
    <s v="Community Health Choice"/>
    <n v="396021567.67895341"/>
    <x v="10"/>
    <x v="5"/>
    <x v="1"/>
    <x v="3"/>
    <n v="1.9145672478634797E-4"/>
    <n v="75820.990000000005"/>
    <n v="32746.48"/>
    <n v="39913.42"/>
    <n v="17238.29"/>
    <n v="35907.570000000007"/>
    <n v="15508.19"/>
  </r>
  <r>
    <s v="S4"/>
    <s v="Superior Health Plan"/>
    <n v="155560012.94350815"/>
    <x v="0"/>
    <x v="0"/>
    <x v="1"/>
    <x v="3"/>
    <n v="0"/>
    <n v="0"/>
    <n v="0"/>
    <n v="0"/>
    <n v="0"/>
    <n v="0"/>
    <n v="0"/>
  </r>
  <r>
    <s v="S5"/>
    <s v="UnitedHealthCare Community Plan"/>
    <n v="317015699.74112809"/>
    <x v="1"/>
    <x v="2"/>
    <x v="1"/>
    <x v="3"/>
    <n v="0"/>
    <n v="0"/>
    <n v="0"/>
    <n v="0"/>
    <n v="0"/>
    <n v="0"/>
    <n v="0"/>
  </r>
  <r>
    <s v="S6"/>
    <s v="UnitedHealthCare Community Plan"/>
    <n v="89610880.908871725"/>
    <x v="1"/>
    <x v="7"/>
    <x v="1"/>
    <x v="3"/>
    <n v="2.7114431527233019E-2"/>
    <n v="2429748.09"/>
    <n v="1049388.76"/>
    <n v="806752.58"/>
    <n v="348429.99"/>
    <n v="1622995.5099999998"/>
    <n v="700958.78"/>
  </r>
  <r>
    <s v="S7"/>
    <s v="UnitedHealthCare Community Plan"/>
    <n v="47500671.660213798"/>
    <x v="1"/>
    <x v="10"/>
    <x v="1"/>
    <x v="3"/>
    <n v="0"/>
    <n v="0"/>
    <n v="0"/>
    <n v="0"/>
    <n v="0"/>
    <n v="0"/>
    <n v="0"/>
  </r>
  <r>
    <s v="S8"/>
    <s v="UnitedHealthCare Community Plan"/>
    <n v="432308060.52458477"/>
    <x v="1"/>
    <x v="4"/>
    <x v="1"/>
    <x v="3"/>
    <n v="0"/>
    <n v="0"/>
    <n v="0"/>
    <n v="0"/>
    <n v="0"/>
    <n v="0"/>
    <n v="0"/>
  </r>
  <r>
    <s v="S9"/>
    <s v="Wellpoint"/>
    <n v="134333078.49758792"/>
    <x v="2"/>
    <x v="6"/>
    <x v="1"/>
    <x v="3"/>
    <n v="0"/>
    <n v="0"/>
    <n v="0"/>
    <n v="0"/>
    <n v="0"/>
    <n v="0"/>
    <n v="0"/>
  </r>
  <r>
    <s v="W2"/>
    <s v="Wellpoint"/>
    <n v="79312817.206732795"/>
    <x v="2"/>
    <x v="11"/>
    <x v="0"/>
    <x v="3"/>
    <n v="0"/>
    <n v="0"/>
    <n v="0"/>
    <n v="0"/>
    <n v="0"/>
    <n v="0"/>
    <n v="0"/>
  </r>
  <r>
    <s v="W3"/>
    <s v="Superior Health Plan"/>
    <n v="285045612.55282086"/>
    <x v="0"/>
    <x v="11"/>
    <x v="0"/>
    <x v="3"/>
    <n v="0"/>
    <n v="0"/>
    <n v="0"/>
    <n v="0"/>
    <n v="0"/>
    <n v="0"/>
    <n v="0"/>
  </r>
  <r>
    <s v="W4"/>
    <s v="FIRSTCARE"/>
    <n v="129443029.58677334"/>
    <x v="7"/>
    <x v="11"/>
    <x v="0"/>
    <x v="3"/>
    <n v="0"/>
    <n v="0"/>
    <n v="0"/>
    <n v="0"/>
    <n v="0"/>
    <n v="0"/>
    <n v="0"/>
  </r>
  <r>
    <s v="W5"/>
    <s v="Wellpoint"/>
    <n v="257795917.44256079"/>
    <x v="2"/>
    <x v="11"/>
    <x v="1"/>
    <x v="3"/>
    <n v="0"/>
    <n v="0"/>
    <n v="0"/>
    <n v="0"/>
    <n v="0"/>
    <n v="0"/>
    <n v="0"/>
  </r>
  <r>
    <s v="W6"/>
    <s v="Superior Health Plan"/>
    <n v="377269551.43188775"/>
    <x v="0"/>
    <x v="11"/>
    <x v="1"/>
    <x v="3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59DB93-3859-4FD0-A016-AF6B944C33A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F19" firstHeaderRow="1" firstDataRow="2" firstDataCol="1" rowPageCount="2" colPageCount="1"/>
  <pivotFields count="14">
    <pivotField showAll="0"/>
    <pivotField showAll="0"/>
    <pivotField numFmtId="6" showAll="0"/>
    <pivotField axis="axisPage" showAll="0">
      <items count="17">
        <item x="6"/>
        <item x="14"/>
        <item x="5"/>
        <item x="10"/>
        <item x="8"/>
        <item x="13"/>
        <item x="11"/>
        <item x="4"/>
        <item x="7"/>
        <item x="3"/>
        <item x="12"/>
        <item x="15"/>
        <item x="0"/>
        <item x="9"/>
        <item x="1"/>
        <item x="2"/>
        <item t="default"/>
      </items>
    </pivotField>
    <pivotField axis="axisRow" showAll="0">
      <items count="14">
        <item x="2"/>
        <item x="7"/>
        <item x="1"/>
        <item x="5"/>
        <item x="10"/>
        <item x="8"/>
        <item x="3"/>
        <item x="9"/>
        <item x="12"/>
        <item x="11"/>
        <item x="6"/>
        <item x="4"/>
        <item x="0"/>
        <item t="default"/>
      </items>
    </pivotField>
    <pivotField axis="axisPage" showAll="0">
      <items count="4">
        <item x="0"/>
        <item x="2"/>
        <item x="1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numFmtId="10" showAll="0"/>
    <pivotField numFmtId="8" showAll="0"/>
    <pivotField numFmtId="8" showAll="0"/>
    <pivotField numFmtId="8" showAll="0"/>
    <pivotField numFmtId="8" showAll="0"/>
    <pivotField numFmtId="8" showAll="0"/>
    <pivotField dataField="1" numFmtId="8" showAll="0"/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pageFields count="2">
    <pageField fld="3" hier="-1"/>
    <pageField fld="5" hier="-1"/>
  </pageFields>
  <dataFields count="1">
    <dataField name="Sum of IGT Required with 8% Buffer March to August" fld="13" baseField="0" baseItem="0" numFmtId="44"/>
  </dataFields>
  <formats count="7">
    <format dxfId="6">
      <pivotArea outline="0" collapsedLevelsAreSubtotals="1" fieldPosition="0"/>
    </format>
    <format dxfId="5">
      <pivotArea dataOnly="0" labelOnly="1" fieldPosition="0">
        <references count="1">
          <reference field="6" count="1">
            <x v="2"/>
          </reference>
        </references>
      </pivotArea>
    </format>
    <format dxfId="4">
      <pivotArea type="topRight" dataOnly="0" labelOnly="1" outline="0" offset="D1" fieldPosition="0"/>
    </format>
    <format dxfId="3">
      <pivotArea type="topRight" dataOnly="0" labelOnly="1" outline="0" offset="D1" fieldPosition="0"/>
    </format>
    <format dxfId="2">
      <pivotArea dataOnly="0" labelOnly="1" grandCol="1" outline="0" fieldPosition="0"/>
    </format>
    <format dxfId="1">
      <pivotArea grandRow="1" grandCol="1" outline="0" collapsedLevelsAreSubtotals="1" fieldPosition="0"/>
    </format>
    <format dxfId="0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493B-EAC4-4C0B-B2EE-EC5ECE087A23}">
  <sheetPr>
    <outlinePr summaryBelow="0"/>
  </sheetPr>
  <dimension ref="A1:K443"/>
  <sheetViews>
    <sheetView workbookViewId="0">
      <selection activeCell="A3" sqref="A3"/>
    </sheetView>
  </sheetViews>
  <sheetFormatPr defaultRowHeight="15" x14ac:dyDescent="0.25"/>
  <cols>
    <col min="1" max="1" width="19" style="28" bestFit="1" customWidth="1"/>
    <col min="2" max="2" width="8.7109375" style="28" customWidth="1"/>
    <col min="3" max="3" width="39.7109375" bestFit="1" customWidth="1"/>
    <col min="4" max="4" width="15.7109375" customWidth="1"/>
    <col min="5" max="5" width="39.7109375" bestFit="1" customWidth="1"/>
    <col min="6" max="6" width="15.28515625" customWidth="1"/>
    <col min="7" max="8" width="15.7109375" customWidth="1"/>
    <col min="9" max="9" width="10.7109375" customWidth="1"/>
    <col min="10" max="10" width="17.7109375" customWidth="1"/>
    <col min="11" max="11" width="15.28515625" customWidth="1"/>
  </cols>
  <sheetData>
    <row r="1" spans="1:11" ht="45" x14ac:dyDescent="0.25">
      <c r="A1" s="4"/>
      <c r="D1" s="31"/>
      <c r="J1" s="9" t="s">
        <v>135</v>
      </c>
      <c r="K1" s="29">
        <v>0.39990000000000003</v>
      </c>
    </row>
    <row r="2" spans="1:11" x14ac:dyDescent="0.25">
      <c r="D2" s="31"/>
      <c r="J2" s="27">
        <f>SUM(J4:J443)</f>
        <v>334442200.11999995</v>
      </c>
      <c r="K2" s="27">
        <f>SUM(K4:K443)</f>
        <v>144442910.73999989</v>
      </c>
    </row>
    <row r="3" spans="1:11" ht="75" x14ac:dyDescent="0.25">
      <c r="A3" s="26" t="s">
        <v>145</v>
      </c>
      <c r="B3" s="26" t="s">
        <v>0</v>
      </c>
      <c r="C3" s="1" t="s">
        <v>1</v>
      </c>
      <c r="D3" s="2" t="s">
        <v>126</v>
      </c>
      <c r="E3" s="1" t="s">
        <v>127</v>
      </c>
      <c r="F3" s="1" t="s">
        <v>128</v>
      </c>
      <c r="G3" s="2" t="s">
        <v>2</v>
      </c>
      <c r="H3" s="1" t="s">
        <v>129</v>
      </c>
      <c r="I3" s="2" t="s">
        <v>130</v>
      </c>
      <c r="J3" s="2" t="s">
        <v>131</v>
      </c>
      <c r="K3" s="2" t="s">
        <v>132</v>
      </c>
    </row>
    <row r="4" spans="1:11" x14ac:dyDescent="0.25">
      <c r="A4" s="28" t="str">
        <f>_xlfn.CONCAT(B4,"-",H4,"-",F4,"-",G4)</f>
        <v>43-Urban-Bexar-STAR</v>
      </c>
      <c r="B4" s="28">
        <v>43</v>
      </c>
      <c r="C4" t="s">
        <v>23</v>
      </c>
      <c r="D4" s="27">
        <v>42475859.200582847</v>
      </c>
      <c r="E4" t="s">
        <v>23</v>
      </c>
      <c r="F4" t="s">
        <v>22</v>
      </c>
      <c r="G4" t="s">
        <v>10</v>
      </c>
      <c r="H4" t="s">
        <v>123</v>
      </c>
      <c r="I4" s="29">
        <v>1.9347237462127114E-2</v>
      </c>
      <c r="J4" s="30">
        <f>ROUND(D4*I4,2)</f>
        <v>821790.53</v>
      </c>
      <c r="K4" s="30">
        <f>ROUND(J4*$K$1*1.08,2)</f>
        <v>354924.76</v>
      </c>
    </row>
    <row r="5" spans="1:11" x14ac:dyDescent="0.25">
      <c r="A5" s="28" t="str">
        <f t="shared" ref="A5:A68" si="0">_xlfn.CONCAT(B5,"-",H5,"-",F5,"-",G5)</f>
        <v>42-Urban-Bexar-STAR</v>
      </c>
      <c r="B5" s="28">
        <v>42</v>
      </c>
      <c r="C5" t="s">
        <v>61</v>
      </c>
      <c r="D5" s="27">
        <v>176193588.72673175</v>
      </c>
      <c r="E5" t="s">
        <v>61</v>
      </c>
      <c r="F5" t="s">
        <v>22</v>
      </c>
      <c r="G5" t="s">
        <v>10</v>
      </c>
      <c r="H5" t="s">
        <v>123</v>
      </c>
      <c r="I5" s="29">
        <v>1.9347237462127114E-2</v>
      </c>
      <c r="J5" s="30">
        <f t="shared" ref="J5:J68" si="1">ROUND(D5*I5,2)</f>
        <v>3408859.2</v>
      </c>
      <c r="K5" s="30">
        <f t="shared" ref="K5:K68" si="2">ROUND(J5*$K$1*1.08,2)</f>
        <v>1472259.02</v>
      </c>
    </row>
    <row r="6" spans="1:11" x14ac:dyDescent="0.25">
      <c r="A6" s="28" t="str">
        <f t="shared" si="0"/>
        <v>KA-Urban-Bexar-STAR Kids</v>
      </c>
      <c r="B6" s="28" t="s">
        <v>109</v>
      </c>
      <c r="C6" t="s">
        <v>61</v>
      </c>
      <c r="D6" s="27">
        <v>92359815.788159296</v>
      </c>
      <c r="E6" t="s">
        <v>61</v>
      </c>
      <c r="F6" t="s">
        <v>22</v>
      </c>
      <c r="G6" t="s">
        <v>6</v>
      </c>
      <c r="H6" t="s">
        <v>123</v>
      </c>
      <c r="I6" s="29">
        <v>0</v>
      </c>
      <c r="J6" s="30">
        <f t="shared" si="1"/>
        <v>0</v>
      </c>
      <c r="K6" s="30">
        <f t="shared" si="2"/>
        <v>0</v>
      </c>
    </row>
    <row r="7" spans="1:11" x14ac:dyDescent="0.25">
      <c r="A7" s="28" t="str">
        <f t="shared" si="0"/>
        <v>S1-Urban-Bexar-STAR+PLUS</v>
      </c>
      <c r="B7" s="28" t="s">
        <v>70</v>
      </c>
      <c r="C7" t="s">
        <v>61</v>
      </c>
      <c r="D7" s="27">
        <v>168341951.75713345</v>
      </c>
      <c r="E7" t="s">
        <v>61</v>
      </c>
      <c r="F7" t="s">
        <v>22</v>
      </c>
      <c r="G7" t="s">
        <v>14</v>
      </c>
      <c r="H7" t="s">
        <v>123</v>
      </c>
      <c r="I7" s="29">
        <v>4.9226907572373253E-2</v>
      </c>
      <c r="J7" s="30">
        <f t="shared" si="1"/>
        <v>8286953.7000000002</v>
      </c>
      <c r="K7" s="30">
        <f t="shared" si="2"/>
        <v>3579069.01</v>
      </c>
    </row>
    <row r="8" spans="1:11" x14ac:dyDescent="0.25">
      <c r="A8" s="28" t="str">
        <f t="shared" si="0"/>
        <v>46-Urban-Bexar-STAR+PLUS</v>
      </c>
      <c r="B8" s="28">
        <v>46</v>
      </c>
      <c r="C8" t="s">
        <v>28</v>
      </c>
      <c r="D8" s="27">
        <v>187297480.01505354</v>
      </c>
      <c r="E8" t="s">
        <v>28</v>
      </c>
      <c r="F8" t="s">
        <v>22</v>
      </c>
      <c r="G8" t="s">
        <v>14</v>
      </c>
      <c r="H8" t="s">
        <v>123</v>
      </c>
      <c r="I8" s="29">
        <v>4.9226907572373253E-2</v>
      </c>
      <c r="J8" s="30">
        <f t="shared" si="1"/>
        <v>9220075.7400000002</v>
      </c>
      <c r="K8" s="30">
        <f t="shared" si="2"/>
        <v>3982076.95</v>
      </c>
    </row>
    <row r="9" spans="1:11" x14ac:dyDescent="0.25">
      <c r="A9" s="28" t="str">
        <f t="shared" si="0"/>
        <v>40-Urban-Bexar-STAR</v>
      </c>
      <c r="B9" s="28">
        <v>40</v>
      </c>
      <c r="C9" t="s">
        <v>8</v>
      </c>
      <c r="D9" s="27">
        <v>205005831.15724114</v>
      </c>
      <c r="E9" t="s">
        <v>8</v>
      </c>
      <c r="F9" t="s">
        <v>22</v>
      </c>
      <c r="G9" t="s">
        <v>10</v>
      </c>
      <c r="H9" t="s">
        <v>123</v>
      </c>
      <c r="I9" s="29">
        <v>1.9347237462127114E-2</v>
      </c>
      <c r="J9" s="30">
        <f t="shared" si="1"/>
        <v>3966296.5</v>
      </c>
      <c r="K9" s="30">
        <f t="shared" si="2"/>
        <v>1713011.73</v>
      </c>
    </row>
    <row r="10" spans="1:11" x14ac:dyDescent="0.25">
      <c r="A10" s="28" t="str">
        <f t="shared" si="0"/>
        <v>47-Urban-Bexar-STAR+PLUS</v>
      </c>
      <c r="B10" s="28">
        <v>47</v>
      </c>
      <c r="C10" t="s">
        <v>8</v>
      </c>
      <c r="D10" s="27">
        <v>0</v>
      </c>
      <c r="E10" t="s">
        <v>8</v>
      </c>
      <c r="F10" t="s">
        <v>22</v>
      </c>
      <c r="G10" t="s">
        <v>14</v>
      </c>
      <c r="H10" t="s">
        <v>123</v>
      </c>
      <c r="I10" s="29">
        <v>4.9226907572373253E-2</v>
      </c>
      <c r="J10" s="30">
        <f t="shared" si="1"/>
        <v>0</v>
      </c>
      <c r="K10" s="30">
        <f t="shared" si="2"/>
        <v>0</v>
      </c>
    </row>
    <row r="11" spans="1:11" x14ac:dyDescent="0.25">
      <c r="A11" s="28" t="str">
        <f t="shared" si="0"/>
        <v>KE-Urban-Bexar-STAR Kids</v>
      </c>
      <c r="B11" s="28" t="s">
        <v>54</v>
      </c>
      <c r="C11" t="s">
        <v>8</v>
      </c>
      <c r="D11" s="27">
        <v>82313273.609127909</v>
      </c>
      <c r="E11" t="s">
        <v>8</v>
      </c>
      <c r="F11" t="s">
        <v>22</v>
      </c>
      <c r="G11" t="s">
        <v>6</v>
      </c>
      <c r="H11" t="s">
        <v>123</v>
      </c>
      <c r="I11" s="29">
        <v>0</v>
      </c>
      <c r="J11" s="30">
        <f t="shared" si="1"/>
        <v>0</v>
      </c>
      <c r="K11" s="30">
        <f t="shared" si="2"/>
        <v>0</v>
      </c>
    </row>
    <row r="12" spans="1:11" x14ac:dyDescent="0.25">
      <c r="A12" s="28" t="str">
        <f t="shared" si="0"/>
        <v>S5-Urban-Bexar-STAR+PLUS</v>
      </c>
      <c r="B12" s="28" t="s">
        <v>29</v>
      </c>
      <c r="C12" t="s">
        <v>12</v>
      </c>
      <c r="D12" s="27">
        <v>166818931.18939701</v>
      </c>
      <c r="E12" t="s">
        <v>12</v>
      </c>
      <c r="F12" t="s">
        <v>22</v>
      </c>
      <c r="G12" t="s">
        <v>14</v>
      </c>
      <c r="H12" t="s">
        <v>123</v>
      </c>
      <c r="I12" s="29">
        <v>4.9226907572373253E-2</v>
      </c>
      <c r="J12" s="30">
        <f t="shared" si="1"/>
        <v>8211980.1100000003</v>
      </c>
      <c r="K12" s="30">
        <f t="shared" si="2"/>
        <v>3546688.51</v>
      </c>
    </row>
    <row r="13" spans="1:11" x14ac:dyDescent="0.25">
      <c r="A13" s="28" t="str">
        <f t="shared" si="0"/>
        <v>44-Urban-Bexar-STAR</v>
      </c>
      <c r="B13" s="28">
        <v>44</v>
      </c>
      <c r="C13" t="s">
        <v>21</v>
      </c>
      <c r="D13" s="27">
        <v>14984719.494238997</v>
      </c>
      <c r="E13" t="s">
        <v>21</v>
      </c>
      <c r="F13" t="s">
        <v>22</v>
      </c>
      <c r="G13" t="s">
        <v>10</v>
      </c>
      <c r="H13" t="s">
        <v>123</v>
      </c>
      <c r="I13" s="29">
        <v>1.9347237462127114E-2</v>
      </c>
      <c r="J13" s="30">
        <f t="shared" si="1"/>
        <v>289912.93</v>
      </c>
      <c r="K13" s="30">
        <f t="shared" si="2"/>
        <v>125211.08</v>
      </c>
    </row>
    <row r="14" spans="1:11" x14ac:dyDescent="0.25">
      <c r="A14" s="28" t="str">
        <f t="shared" si="0"/>
        <v>45-Urban-Bexar-STAR+PLUS</v>
      </c>
      <c r="B14" s="28">
        <v>45</v>
      </c>
      <c r="C14" t="s">
        <v>21</v>
      </c>
      <c r="D14" s="27">
        <v>0</v>
      </c>
      <c r="E14" t="s">
        <v>21</v>
      </c>
      <c r="F14" t="s">
        <v>22</v>
      </c>
      <c r="G14" t="s">
        <v>14</v>
      </c>
      <c r="H14" t="s">
        <v>123</v>
      </c>
      <c r="I14" s="29">
        <v>4.9226907572373253E-2</v>
      </c>
      <c r="J14" s="30">
        <f t="shared" si="1"/>
        <v>0</v>
      </c>
      <c r="K14" s="30">
        <f t="shared" si="2"/>
        <v>0</v>
      </c>
    </row>
    <row r="15" spans="1:11" x14ac:dyDescent="0.25">
      <c r="A15" s="28" t="str">
        <f t="shared" si="0"/>
        <v>KW-Urban-Dallas-STAR Kids</v>
      </c>
      <c r="B15" s="28" t="s">
        <v>111</v>
      </c>
      <c r="C15" t="s">
        <v>23</v>
      </c>
      <c r="D15" s="27">
        <v>103658862.34979095</v>
      </c>
      <c r="E15" t="s">
        <v>23</v>
      </c>
      <c r="F15" t="s">
        <v>20</v>
      </c>
      <c r="G15" t="s">
        <v>6</v>
      </c>
      <c r="H15" t="s">
        <v>123</v>
      </c>
      <c r="I15" s="29">
        <v>0</v>
      </c>
      <c r="J15" s="30">
        <f t="shared" si="1"/>
        <v>0</v>
      </c>
      <c r="K15" s="30">
        <f t="shared" si="2"/>
        <v>0</v>
      </c>
    </row>
    <row r="16" spans="1:11" x14ac:dyDescent="0.25">
      <c r="A16" s="28" t="str">
        <f t="shared" si="0"/>
        <v>95-Urban-Dallas-STAR</v>
      </c>
      <c r="B16" s="28">
        <v>95</v>
      </c>
      <c r="C16" t="s">
        <v>28</v>
      </c>
      <c r="D16" s="27">
        <v>68498736.419801921</v>
      </c>
      <c r="E16" t="s">
        <v>28</v>
      </c>
      <c r="F16" t="s">
        <v>20</v>
      </c>
      <c r="G16" t="s">
        <v>10</v>
      </c>
      <c r="H16" t="s">
        <v>123</v>
      </c>
      <c r="I16" s="29">
        <v>2.6003287050458634E-2</v>
      </c>
      <c r="J16" s="30">
        <f t="shared" si="1"/>
        <v>1781192.31</v>
      </c>
      <c r="K16" s="30">
        <f t="shared" si="2"/>
        <v>769282.71</v>
      </c>
    </row>
    <row r="17" spans="1:11" x14ac:dyDescent="0.25">
      <c r="A17" s="28" t="str">
        <f t="shared" si="0"/>
        <v>9F-Urban-Dallas-STAR+PLUS</v>
      </c>
      <c r="B17" s="28" t="s">
        <v>96</v>
      </c>
      <c r="C17" t="s">
        <v>28</v>
      </c>
      <c r="D17" s="27">
        <v>371169089.89319175</v>
      </c>
      <c r="E17" t="s">
        <v>28</v>
      </c>
      <c r="F17" t="s">
        <v>20</v>
      </c>
      <c r="G17" t="s">
        <v>14</v>
      </c>
      <c r="H17" t="s">
        <v>123</v>
      </c>
      <c r="I17" s="29">
        <v>2.2737070985419289E-2</v>
      </c>
      <c r="J17" s="30">
        <f t="shared" si="1"/>
        <v>8439297.9399999995</v>
      </c>
      <c r="K17" s="30">
        <f t="shared" si="2"/>
        <v>3644865.27</v>
      </c>
    </row>
    <row r="18" spans="1:11" x14ac:dyDescent="0.25">
      <c r="A18" s="28" t="str">
        <f t="shared" si="0"/>
        <v>93-Urban-Dallas-STAR</v>
      </c>
      <c r="B18" s="28">
        <v>93</v>
      </c>
      <c r="C18" t="s">
        <v>19</v>
      </c>
      <c r="D18" s="27">
        <v>263456268.54927468</v>
      </c>
      <c r="E18" t="s">
        <v>19</v>
      </c>
      <c r="F18" t="s">
        <v>20</v>
      </c>
      <c r="G18" t="s">
        <v>10</v>
      </c>
      <c r="H18" t="s">
        <v>123</v>
      </c>
      <c r="I18" s="29">
        <v>2.6003287050458634E-2</v>
      </c>
      <c r="J18" s="30">
        <f t="shared" si="1"/>
        <v>6850728.9800000004</v>
      </c>
      <c r="K18" s="30">
        <f t="shared" si="2"/>
        <v>2958775.04</v>
      </c>
    </row>
    <row r="19" spans="1:11" x14ac:dyDescent="0.25">
      <c r="A19" s="28" t="str">
        <f t="shared" si="0"/>
        <v>9H-Urban-Dallas-STAR+PLUS</v>
      </c>
      <c r="B19" s="28" t="s">
        <v>74</v>
      </c>
      <c r="C19" t="s">
        <v>8</v>
      </c>
      <c r="D19" s="27">
        <v>297109261.54538572</v>
      </c>
      <c r="E19" t="s">
        <v>8</v>
      </c>
      <c r="F19" t="s">
        <v>20</v>
      </c>
      <c r="G19" t="s">
        <v>14</v>
      </c>
      <c r="H19" t="s">
        <v>123</v>
      </c>
      <c r="I19" s="29">
        <v>2.2737070985419289E-2</v>
      </c>
      <c r="J19" s="30">
        <f t="shared" si="1"/>
        <v>6755394.3700000001</v>
      </c>
      <c r="K19" s="30">
        <f t="shared" si="2"/>
        <v>2917600.79</v>
      </c>
    </row>
    <row r="20" spans="1:11" x14ac:dyDescent="0.25">
      <c r="A20" s="28" t="str">
        <f t="shared" si="0"/>
        <v>S6-Urban-Dallas-STAR+PLUS</v>
      </c>
      <c r="B20" s="28" t="s">
        <v>85</v>
      </c>
      <c r="C20" t="s">
        <v>12</v>
      </c>
      <c r="D20" s="27">
        <v>29753623.10034224</v>
      </c>
      <c r="E20" t="s">
        <v>12</v>
      </c>
      <c r="F20" t="s">
        <v>20</v>
      </c>
      <c r="G20" t="s">
        <v>14</v>
      </c>
      <c r="H20" t="s">
        <v>123</v>
      </c>
      <c r="I20" s="29">
        <v>2.2737070985419289E-2</v>
      </c>
      <c r="J20" s="30">
        <f t="shared" si="1"/>
        <v>676510.24</v>
      </c>
      <c r="K20" s="30">
        <f t="shared" si="2"/>
        <v>292179.36</v>
      </c>
    </row>
    <row r="21" spans="1:11" x14ac:dyDescent="0.25">
      <c r="A21" s="28" t="str">
        <f t="shared" si="0"/>
        <v>90-Urban-Dallas-STAR</v>
      </c>
      <c r="B21" s="28">
        <v>90</v>
      </c>
      <c r="C21" t="s">
        <v>21</v>
      </c>
      <c r="D21" s="27">
        <v>355519531.12359583</v>
      </c>
      <c r="E21" t="s">
        <v>21</v>
      </c>
      <c r="F21" t="s">
        <v>20</v>
      </c>
      <c r="G21" t="s">
        <v>10</v>
      </c>
      <c r="H21" t="s">
        <v>123</v>
      </c>
      <c r="I21" s="29">
        <v>2.6003287050458634E-2</v>
      </c>
      <c r="J21" s="30">
        <f t="shared" si="1"/>
        <v>9244676.4199999999</v>
      </c>
      <c r="K21" s="30">
        <f t="shared" si="2"/>
        <v>3992701.79</v>
      </c>
    </row>
    <row r="22" spans="1:11" x14ac:dyDescent="0.25">
      <c r="A22" s="28" t="str">
        <f t="shared" si="0"/>
        <v>K2-Urban-Dallas-STAR Kids</v>
      </c>
      <c r="B22" s="28" t="s">
        <v>108</v>
      </c>
      <c r="C22" t="s">
        <v>21</v>
      </c>
      <c r="D22" s="27">
        <v>164132662.2856127</v>
      </c>
      <c r="E22" t="s">
        <v>21</v>
      </c>
      <c r="F22" t="s">
        <v>20</v>
      </c>
      <c r="G22" t="s">
        <v>6</v>
      </c>
      <c r="H22" t="s">
        <v>123</v>
      </c>
      <c r="I22" s="29">
        <v>0</v>
      </c>
      <c r="J22" s="30">
        <f t="shared" si="1"/>
        <v>0</v>
      </c>
      <c r="K22" s="30">
        <f t="shared" si="2"/>
        <v>0</v>
      </c>
    </row>
    <row r="23" spans="1:11" x14ac:dyDescent="0.25">
      <c r="A23" s="28" t="str">
        <f t="shared" si="0"/>
        <v>37-Urban-El Paso-STAR</v>
      </c>
      <c r="B23" s="28">
        <v>37</v>
      </c>
      <c r="C23" t="s">
        <v>44</v>
      </c>
      <c r="D23" s="27">
        <v>97052670.392179996</v>
      </c>
      <c r="E23" t="s">
        <v>44</v>
      </c>
      <c r="F23" t="s">
        <v>45</v>
      </c>
      <c r="G23" t="s">
        <v>10</v>
      </c>
      <c r="H23" t="s">
        <v>123</v>
      </c>
      <c r="I23" s="29">
        <v>0</v>
      </c>
      <c r="J23" s="30">
        <f t="shared" si="1"/>
        <v>0</v>
      </c>
      <c r="K23" s="30">
        <f t="shared" si="2"/>
        <v>0</v>
      </c>
    </row>
    <row r="24" spans="1:11" x14ac:dyDescent="0.25">
      <c r="A24" s="28" t="str">
        <f t="shared" si="0"/>
        <v>S2-Urban-El Paso-STAR+PLUS</v>
      </c>
      <c r="B24" s="28" t="s">
        <v>43</v>
      </c>
      <c r="C24" t="s">
        <v>44</v>
      </c>
      <c r="D24" s="27">
        <v>93146959.923943251</v>
      </c>
      <c r="E24" t="s">
        <v>44</v>
      </c>
      <c r="F24" t="s">
        <v>45</v>
      </c>
      <c r="G24" t="s">
        <v>14</v>
      </c>
      <c r="H24" t="s">
        <v>123</v>
      </c>
      <c r="I24" s="29">
        <v>4.3247235776152318E-2</v>
      </c>
      <c r="J24" s="30">
        <f t="shared" si="1"/>
        <v>4028348.54</v>
      </c>
      <c r="K24" s="30">
        <f t="shared" si="2"/>
        <v>1739811.51</v>
      </c>
    </row>
    <row r="25" spans="1:11" x14ac:dyDescent="0.25">
      <c r="A25" s="28" t="str">
        <f t="shared" si="0"/>
        <v>31-Urban-EL PASO-STAR</v>
      </c>
      <c r="B25" s="28">
        <v>31</v>
      </c>
      <c r="C25" t="s">
        <v>28</v>
      </c>
      <c r="D25" s="27">
        <v>7452375.3546443209</v>
      </c>
      <c r="E25" t="s">
        <v>28</v>
      </c>
      <c r="F25" t="s">
        <v>146</v>
      </c>
      <c r="G25" t="s">
        <v>10</v>
      </c>
      <c r="H25" t="s">
        <v>123</v>
      </c>
      <c r="I25" s="29">
        <v>0</v>
      </c>
      <c r="J25" s="30">
        <f t="shared" si="1"/>
        <v>0</v>
      </c>
      <c r="K25" s="30">
        <f t="shared" si="2"/>
        <v>0</v>
      </c>
    </row>
    <row r="26" spans="1:11" x14ac:dyDescent="0.25">
      <c r="A26" s="28" t="str">
        <f t="shared" si="0"/>
        <v>33-Urban-EL PASO-STAR+PLUS</v>
      </c>
      <c r="B26" s="28">
        <v>33</v>
      </c>
      <c r="C26" t="s">
        <v>28</v>
      </c>
      <c r="D26" s="27">
        <v>123395109.16634838</v>
      </c>
      <c r="E26" t="s">
        <v>28</v>
      </c>
      <c r="F26" t="s">
        <v>146</v>
      </c>
      <c r="G26" t="s">
        <v>14</v>
      </c>
      <c r="H26" t="s">
        <v>123</v>
      </c>
      <c r="I26" s="29">
        <v>4.3247235776152318E-2</v>
      </c>
      <c r="J26" s="30">
        <f t="shared" si="1"/>
        <v>5336497.38</v>
      </c>
      <c r="K26" s="30">
        <f t="shared" si="2"/>
        <v>2304790.5299999998</v>
      </c>
    </row>
    <row r="27" spans="1:11" x14ac:dyDescent="0.25">
      <c r="A27" s="28" t="str">
        <f t="shared" si="0"/>
        <v>36-Urban-El Paso-STAR</v>
      </c>
      <c r="B27" s="28">
        <v>36</v>
      </c>
      <c r="C27" t="s">
        <v>8</v>
      </c>
      <c r="D27" s="27">
        <v>68919484.326229006</v>
      </c>
      <c r="E27" t="s">
        <v>8</v>
      </c>
      <c r="F27" t="s">
        <v>45</v>
      </c>
      <c r="G27" t="s">
        <v>10</v>
      </c>
      <c r="H27" t="s">
        <v>123</v>
      </c>
      <c r="I27" s="29">
        <v>0</v>
      </c>
      <c r="J27" s="30">
        <f t="shared" si="1"/>
        <v>0</v>
      </c>
      <c r="K27" s="30">
        <f t="shared" si="2"/>
        <v>0</v>
      </c>
    </row>
    <row r="28" spans="1:11" x14ac:dyDescent="0.25">
      <c r="A28" s="28" t="str">
        <f t="shared" si="0"/>
        <v>KF-Urban-El Paso-STAR Kids</v>
      </c>
      <c r="B28" s="28" t="s">
        <v>102</v>
      </c>
      <c r="C28" t="s">
        <v>8</v>
      </c>
      <c r="D28" s="27">
        <v>38777843.700360492</v>
      </c>
      <c r="E28" t="s">
        <v>8</v>
      </c>
      <c r="F28" t="s">
        <v>45</v>
      </c>
      <c r="G28" t="s">
        <v>6</v>
      </c>
      <c r="H28" t="s">
        <v>123</v>
      </c>
      <c r="I28" s="29">
        <v>0</v>
      </c>
      <c r="J28" s="30">
        <f t="shared" si="1"/>
        <v>0</v>
      </c>
      <c r="K28" s="30">
        <f t="shared" si="2"/>
        <v>0</v>
      </c>
    </row>
    <row r="29" spans="1:11" x14ac:dyDescent="0.25">
      <c r="A29" s="28" t="str">
        <f t="shared" si="0"/>
        <v>34-Urban-El Paso-STAR+PLUS</v>
      </c>
      <c r="B29" s="28">
        <v>34</v>
      </c>
      <c r="C29" t="s">
        <v>21</v>
      </c>
      <c r="D29" s="27">
        <v>0</v>
      </c>
      <c r="E29" t="s">
        <v>21</v>
      </c>
      <c r="F29" t="s">
        <v>45</v>
      </c>
      <c r="G29" t="s">
        <v>14</v>
      </c>
      <c r="H29" t="s">
        <v>123</v>
      </c>
      <c r="I29" s="29">
        <v>4.3247235776152318E-2</v>
      </c>
      <c r="J29" s="30">
        <f t="shared" si="1"/>
        <v>0</v>
      </c>
      <c r="K29" s="30">
        <f t="shared" si="2"/>
        <v>0</v>
      </c>
    </row>
    <row r="30" spans="1:11" x14ac:dyDescent="0.25">
      <c r="A30" s="28" t="str">
        <f t="shared" si="0"/>
        <v>K3-Urban-El Paso-STAR Kids</v>
      </c>
      <c r="B30" s="28" t="s">
        <v>55</v>
      </c>
      <c r="C30" t="s">
        <v>21</v>
      </c>
      <c r="D30" s="27">
        <v>14016757.216533026</v>
      </c>
      <c r="E30" t="s">
        <v>21</v>
      </c>
      <c r="F30" t="s">
        <v>45</v>
      </c>
      <c r="G30" t="s">
        <v>6</v>
      </c>
      <c r="H30" t="s">
        <v>123</v>
      </c>
      <c r="I30" s="29">
        <v>0</v>
      </c>
      <c r="J30" s="30">
        <f t="shared" si="1"/>
        <v>0</v>
      </c>
      <c r="K30" s="30">
        <f t="shared" si="2"/>
        <v>0</v>
      </c>
    </row>
    <row r="31" spans="1:11" x14ac:dyDescent="0.25">
      <c r="A31" s="28" t="str">
        <f t="shared" si="0"/>
        <v>79-Urban-Harris-STAR</v>
      </c>
      <c r="B31" s="28">
        <v>79</v>
      </c>
      <c r="C31" t="s">
        <v>16</v>
      </c>
      <c r="D31" s="27">
        <v>406530605.80384243</v>
      </c>
      <c r="E31" t="s">
        <v>16</v>
      </c>
      <c r="F31" t="s">
        <v>13</v>
      </c>
      <c r="G31" t="s">
        <v>10</v>
      </c>
      <c r="H31" t="s">
        <v>123</v>
      </c>
      <c r="I31" s="29">
        <v>0</v>
      </c>
      <c r="J31" s="30">
        <f t="shared" si="1"/>
        <v>0</v>
      </c>
      <c r="K31" s="30">
        <f t="shared" si="2"/>
        <v>0</v>
      </c>
    </row>
    <row r="32" spans="1:11" x14ac:dyDescent="0.25">
      <c r="A32" s="28" t="str">
        <f t="shared" si="0"/>
        <v>S3-Urban-Harris-STAR+PLUS</v>
      </c>
      <c r="B32" s="28" t="s">
        <v>15</v>
      </c>
      <c r="C32" t="s">
        <v>16</v>
      </c>
      <c r="D32" s="27">
        <v>208472254.56496274</v>
      </c>
      <c r="E32" t="s">
        <v>16</v>
      </c>
      <c r="F32" t="s">
        <v>13</v>
      </c>
      <c r="G32" t="s">
        <v>14</v>
      </c>
      <c r="H32" t="s">
        <v>123</v>
      </c>
      <c r="I32" s="29">
        <v>2.43610288038448E-2</v>
      </c>
      <c r="J32" s="30">
        <f t="shared" si="1"/>
        <v>5078598.5999999996</v>
      </c>
      <c r="K32" s="30">
        <f t="shared" si="2"/>
        <v>2193406.11</v>
      </c>
    </row>
    <row r="33" spans="1:11" x14ac:dyDescent="0.25">
      <c r="A33" s="28" t="str">
        <f t="shared" si="0"/>
        <v>7G-Urban-Harris-STAR</v>
      </c>
      <c r="B33" s="28" t="s">
        <v>90</v>
      </c>
      <c r="C33" t="s">
        <v>28</v>
      </c>
      <c r="D33" s="27">
        <v>34979333.78586366</v>
      </c>
      <c r="E33" t="s">
        <v>28</v>
      </c>
      <c r="F33" t="s">
        <v>13</v>
      </c>
      <c r="G33" t="s">
        <v>10</v>
      </c>
      <c r="H33" t="s">
        <v>123</v>
      </c>
      <c r="I33" s="29">
        <v>0</v>
      </c>
      <c r="J33" s="30">
        <f t="shared" si="1"/>
        <v>0</v>
      </c>
      <c r="K33" s="30">
        <f t="shared" si="2"/>
        <v>0</v>
      </c>
    </row>
    <row r="34" spans="1:11" x14ac:dyDescent="0.25">
      <c r="A34" s="28" t="str">
        <f t="shared" si="0"/>
        <v>7S-Urban-HARRIS-STAR+PLUS</v>
      </c>
      <c r="B34" s="28" t="s">
        <v>52</v>
      </c>
      <c r="C34" t="s">
        <v>28</v>
      </c>
      <c r="D34" s="27">
        <v>234411088.01094651</v>
      </c>
      <c r="E34" t="s">
        <v>28</v>
      </c>
      <c r="F34" t="s">
        <v>147</v>
      </c>
      <c r="G34" t="s">
        <v>14</v>
      </c>
      <c r="H34" t="s">
        <v>123</v>
      </c>
      <c r="I34" s="29">
        <v>2.43610288038448E-2</v>
      </c>
      <c r="J34" s="30">
        <f t="shared" si="1"/>
        <v>5710495.2699999996</v>
      </c>
      <c r="K34" s="30">
        <f t="shared" si="2"/>
        <v>2466317.2200000002</v>
      </c>
    </row>
    <row r="35" spans="1:11" x14ac:dyDescent="0.25">
      <c r="A35" s="28" t="str">
        <f t="shared" si="0"/>
        <v>72-Urban-Harris-STAR</v>
      </c>
      <c r="B35" s="28">
        <v>72</v>
      </c>
      <c r="C35" t="s">
        <v>4</v>
      </c>
      <c r="D35" s="27">
        <v>565038535.53860629</v>
      </c>
      <c r="E35" t="s">
        <v>4</v>
      </c>
      <c r="F35" t="s">
        <v>13</v>
      </c>
      <c r="G35" t="s">
        <v>10</v>
      </c>
      <c r="H35" t="s">
        <v>123</v>
      </c>
      <c r="I35" s="29">
        <v>0</v>
      </c>
      <c r="J35" s="30">
        <f t="shared" si="1"/>
        <v>0</v>
      </c>
      <c r="K35" s="30">
        <f t="shared" si="2"/>
        <v>0</v>
      </c>
    </row>
    <row r="36" spans="1:11" x14ac:dyDescent="0.25">
      <c r="A36" s="28" t="str">
        <f t="shared" si="0"/>
        <v>KM-Urban-Harris-STAR Kids</v>
      </c>
      <c r="B36" s="28" t="s">
        <v>72</v>
      </c>
      <c r="C36" t="s">
        <v>4</v>
      </c>
      <c r="D36" s="27">
        <v>287970493.5997591</v>
      </c>
      <c r="E36" t="s">
        <v>4</v>
      </c>
      <c r="F36" t="s">
        <v>13</v>
      </c>
      <c r="G36" t="s">
        <v>6</v>
      </c>
      <c r="H36" t="s">
        <v>123</v>
      </c>
      <c r="I36" s="29">
        <v>0</v>
      </c>
      <c r="J36" s="30">
        <f t="shared" si="1"/>
        <v>0</v>
      </c>
      <c r="K36" s="30">
        <f t="shared" si="2"/>
        <v>0</v>
      </c>
    </row>
    <row r="37" spans="1:11" x14ac:dyDescent="0.25">
      <c r="A37" s="28" t="str">
        <f t="shared" si="0"/>
        <v>7H-Urban-HARRIS-STAR</v>
      </c>
      <c r="B37" s="28" t="s">
        <v>97</v>
      </c>
      <c r="C37" t="s">
        <v>12</v>
      </c>
      <c r="D37" s="27">
        <v>219748384.20860082</v>
      </c>
      <c r="E37" t="s">
        <v>12</v>
      </c>
      <c r="F37" t="s">
        <v>147</v>
      </c>
      <c r="G37" t="s">
        <v>10</v>
      </c>
      <c r="H37" t="s">
        <v>123</v>
      </c>
      <c r="I37" s="29">
        <v>0</v>
      </c>
      <c r="J37" s="30">
        <f t="shared" si="1"/>
        <v>0</v>
      </c>
      <c r="K37" s="30">
        <f t="shared" si="2"/>
        <v>0</v>
      </c>
    </row>
    <row r="38" spans="1:11" x14ac:dyDescent="0.25">
      <c r="A38" s="28" t="str">
        <f t="shared" si="0"/>
        <v>7R-Urban-Harris-STAR+PLUS</v>
      </c>
      <c r="B38" s="28" t="s">
        <v>11</v>
      </c>
      <c r="C38" t="s">
        <v>12</v>
      </c>
      <c r="D38" s="27">
        <v>699614060.00816584</v>
      </c>
      <c r="E38" t="s">
        <v>12</v>
      </c>
      <c r="F38" t="s">
        <v>13</v>
      </c>
      <c r="G38" t="s">
        <v>14</v>
      </c>
      <c r="H38" t="s">
        <v>123</v>
      </c>
      <c r="I38" s="29">
        <v>2.43610288038448E-2</v>
      </c>
      <c r="J38" s="30">
        <f t="shared" si="1"/>
        <v>17043318.27</v>
      </c>
      <c r="K38" s="30">
        <f t="shared" si="2"/>
        <v>7360872.8099999996</v>
      </c>
    </row>
    <row r="39" spans="1:11" x14ac:dyDescent="0.25">
      <c r="A39" s="28" t="str">
        <f t="shared" si="0"/>
        <v>KQ-Urban-Harris-STAR Kids</v>
      </c>
      <c r="B39" s="28" t="s">
        <v>25</v>
      </c>
      <c r="C39" t="s">
        <v>12</v>
      </c>
      <c r="D39" s="27">
        <v>112918459.64081107</v>
      </c>
      <c r="E39" t="s">
        <v>12</v>
      </c>
      <c r="F39" t="s">
        <v>13</v>
      </c>
      <c r="G39" t="s">
        <v>6</v>
      </c>
      <c r="H39" t="s">
        <v>123</v>
      </c>
      <c r="I39" s="29">
        <v>0</v>
      </c>
      <c r="J39" s="30">
        <f t="shared" si="1"/>
        <v>0</v>
      </c>
      <c r="K39" s="30">
        <f t="shared" si="2"/>
        <v>0</v>
      </c>
    </row>
    <row r="40" spans="1:11" x14ac:dyDescent="0.25">
      <c r="A40" s="28" t="str">
        <f t="shared" si="0"/>
        <v>71-Urban-Harris-STAR</v>
      </c>
      <c r="B40" s="28">
        <v>71</v>
      </c>
      <c r="C40" t="s">
        <v>21</v>
      </c>
      <c r="D40" s="27">
        <v>108907873.9828074</v>
      </c>
      <c r="E40" t="s">
        <v>21</v>
      </c>
      <c r="F40" t="s">
        <v>13</v>
      </c>
      <c r="G40" t="s">
        <v>10</v>
      </c>
      <c r="H40" t="s">
        <v>123</v>
      </c>
      <c r="I40" s="29">
        <v>0</v>
      </c>
      <c r="J40" s="30">
        <f t="shared" si="1"/>
        <v>0</v>
      </c>
      <c r="K40" s="30">
        <f t="shared" si="2"/>
        <v>0</v>
      </c>
    </row>
    <row r="41" spans="1:11" x14ac:dyDescent="0.25">
      <c r="A41" s="28" t="str">
        <f t="shared" si="0"/>
        <v>7P-Urban-Harris-STAR+PLUS</v>
      </c>
      <c r="B41" s="28" t="s">
        <v>63</v>
      </c>
      <c r="C41" t="s">
        <v>21</v>
      </c>
      <c r="D41" s="27">
        <v>0</v>
      </c>
      <c r="E41" t="s">
        <v>21</v>
      </c>
      <c r="F41" t="s">
        <v>13</v>
      </c>
      <c r="G41" t="s">
        <v>14</v>
      </c>
      <c r="H41" t="s">
        <v>123</v>
      </c>
      <c r="I41" s="29">
        <v>2.43610288038448E-2</v>
      </c>
      <c r="J41" s="30">
        <f t="shared" si="1"/>
        <v>0</v>
      </c>
      <c r="K41" s="30">
        <f t="shared" si="2"/>
        <v>0</v>
      </c>
    </row>
    <row r="42" spans="1:11" x14ac:dyDescent="0.25">
      <c r="A42" s="28" t="str">
        <f t="shared" si="0"/>
        <v>K4-Urban-Harris-STAR Kids</v>
      </c>
      <c r="B42" s="28" t="s">
        <v>100</v>
      </c>
      <c r="C42" t="s">
        <v>21</v>
      </c>
      <c r="D42" s="27">
        <v>58676563.228098676</v>
      </c>
      <c r="E42" t="s">
        <v>21</v>
      </c>
      <c r="F42" t="s">
        <v>13</v>
      </c>
      <c r="G42" t="s">
        <v>6</v>
      </c>
      <c r="H42" t="s">
        <v>123</v>
      </c>
      <c r="I42" s="29">
        <v>0</v>
      </c>
      <c r="J42" s="30">
        <f t="shared" si="1"/>
        <v>0</v>
      </c>
      <c r="K42" s="30">
        <f t="shared" si="2"/>
        <v>0</v>
      </c>
    </row>
    <row r="43" spans="1:11" x14ac:dyDescent="0.25">
      <c r="A43" s="28" t="str">
        <f t="shared" si="0"/>
        <v>H4-Urban-Hidalgo-STAR</v>
      </c>
      <c r="B43" s="28" t="s">
        <v>81</v>
      </c>
      <c r="C43" t="s">
        <v>33</v>
      </c>
      <c r="D43" s="27">
        <v>195738683.27545452</v>
      </c>
      <c r="E43" t="s">
        <v>33</v>
      </c>
      <c r="F43" t="s">
        <v>66</v>
      </c>
      <c r="G43" t="s">
        <v>10</v>
      </c>
      <c r="H43" t="s">
        <v>123</v>
      </c>
      <c r="I43" s="29">
        <v>0</v>
      </c>
      <c r="J43" s="30">
        <f t="shared" si="1"/>
        <v>0</v>
      </c>
      <c r="K43" s="30">
        <f t="shared" si="2"/>
        <v>0</v>
      </c>
    </row>
    <row r="44" spans="1:11" x14ac:dyDescent="0.25">
      <c r="A44" s="28" t="str">
        <f t="shared" si="0"/>
        <v>KC-Urban-Hidalgo-STAR Kids</v>
      </c>
      <c r="B44" s="28" t="s">
        <v>91</v>
      </c>
      <c r="C44" t="s">
        <v>33</v>
      </c>
      <c r="D44" s="27">
        <v>67067922.823999077</v>
      </c>
      <c r="E44" t="s">
        <v>33</v>
      </c>
      <c r="F44" t="s">
        <v>66</v>
      </c>
      <c r="G44" t="s">
        <v>6</v>
      </c>
      <c r="H44" t="s">
        <v>123</v>
      </c>
      <c r="I44" s="29">
        <v>0</v>
      </c>
      <c r="J44" s="30">
        <f t="shared" si="1"/>
        <v>0</v>
      </c>
      <c r="K44" s="30">
        <f t="shared" si="2"/>
        <v>0</v>
      </c>
    </row>
    <row r="45" spans="1:11" x14ac:dyDescent="0.25">
      <c r="A45" s="28" t="str">
        <f t="shared" si="0"/>
        <v>H3-Urban-Hidalgo-STAR</v>
      </c>
      <c r="B45" s="28" t="s">
        <v>65</v>
      </c>
      <c r="C45" t="s">
        <v>28</v>
      </c>
      <c r="D45" s="27">
        <v>60188202.960852161</v>
      </c>
      <c r="E45" t="s">
        <v>28</v>
      </c>
      <c r="F45" t="s">
        <v>66</v>
      </c>
      <c r="G45" t="s">
        <v>10</v>
      </c>
      <c r="H45" t="s">
        <v>123</v>
      </c>
      <c r="I45" s="29">
        <v>0</v>
      </c>
      <c r="J45" s="30">
        <f t="shared" si="1"/>
        <v>0</v>
      </c>
      <c r="K45" s="30">
        <f t="shared" si="2"/>
        <v>0</v>
      </c>
    </row>
    <row r="46" spans="1:11" x14ac:dyDescent="0.25">
      <c r="A46" s="28" t="str">
        <f t="shared" si="0"/>
        <v>H6-Urban-Hidalgo-STAR+PLUS</v>
      </c>
      <c r="B46" s="28" t="s">
        <v>84</v>
      </c>
      <c r="C46" t="s">
        <v>28</v>
      </c>
      <c r="D46" s="27">
        <v>370904938.38358426</v>
      </c>
      <c r="E46" t="s">
        <v>28</v>
      </c>
      <c r="F46" t="s">
        <v>66</v>
      </c>
      <c r="G46" t="s">
        <v>14</v>
      </c>
      <c r="H46" t="s">
        <v>123</v>
      </c>
      <c r="I46" s="29">
        <v>2.8141104088843859E-2</v>
      </c>
      <c r="J46" s="30">
        <f t="shared" si="1"/>
        <v>10437674.48</v>
      </c>
      <c r="K46" s="30">
        <f t="shared" si="2"/>
        <v>4507948.1100000003</v>
      </c>
    </row>
    <row r="47" spans="1:11" x14ac:dyDescent="0.25">
      <c r="A47" s="28" t="str">
        <f t="shared" si="0"/>
        <v>H2-Urban-Hidalgo-STAR</v>
      </c>
      <c r="B47" s="28" t="s">
        <v>79</v>
      </c>
      <c r="C47" t="s">
        <v>8</v>
      </c>
      <c r="D47" s="27">
        <v>258174022.02956432</v>
      </c>
      <c r="E47" t="s">
        <v>8</v>
      </c>
      <c r="F47" t="s">
        <v>66</v>
      </c>
      <c r="G47" t="s">
        <v>10</v>
      </c>
      <c r="H47" t="s">
        <v>123</v>
      </c>
      <c r="I47" s="29">
        <v>0</v>
      </c>
      <c r="J47" s="30">
        <f t="shared" si="1"/>
        <v>0</v>
      </c>
      <c r="K47" s="30">
        <f t="shared" si="2"/>
        <v>0</v>
      </c>
    </row>
    <row r="48" spans="1:11" x14ac:dyDescent="0.25">
      <c r="A48" s="28" t="str">
        <f t="shared" si="0"/>
        <v>H5-Urban-Hidalgo-STAR+PLUS</v>
      </c>
      <c r="B48" s="28" t="s">
        <v>77</v>
      </c>
      <c r="C48" t="s">
        <v>8</v>
      </c>
      <c r="D48" s="27">
        <v>495822746.04176861</v>
      </c>
      <c r="E48" t="s">
        <v>8</v>
      </c>
      <c r="F48" t="s">
        <v>66</v>
      </c>
      <c r="G48" t="s">
        <v>14</v>
      </c>
      <c r="H48" t="s">
        <v>123</v>
      </c>
      <c r="I48" s="29">
        <v>2.8141104088843859E-2</v>
      </c>
      <c r="J48" s="30">
        <f t="shared" si="1"/>
        <v>13952999.51</v>
      </c>
      <c r="K48" s="30">
        <f t="shared" si="2"/>
        <v>6026188.8600000003</v>
      </c>
    </row>
    <row r="49" spans="1:11" x14ac:dyDescent="0.25">
      <c r="A49" s="28" t="str">
        <f t="shared" si="0"/>
        <v>KG-Urban-Hidalgo-STAR Kids</v>
      </c>
      <c r="B49" s="28" t="s">
        <v>71</v>
      </c>
      <c r="C49" t="s">
        <v>8</v>
      </c>
      <c r="D49" s="27">
        <v>126262473.03774117</v>
      </c>
      <c r="E49" t="s">
        <v>8</v>
      </c>
      <c r="F49" t="s">
        <v>66</v>
      </c>
      <c r="G49" t="s">
        <v>6</v>
      </c>
      <c r="H49" t="s">
        <v>123</v>
      </c>
      <c r="I49" s="29">
        <v>0</v>
      </c>
      <c r="J49" s="30">
        <f t="shared" si="1"/>
        <v>0</v>
      </c>
      <c r="K49" s="30">
        <f t="shared" si="2"/>
        <v>0</v>
      </c>
    </row>
    <row r="50" spans="1:11" x14ac:dyDescent="0.25">
      <c r="A50" s="28" t="str">
        <f t="shared" si="0"/>
        <v>H1-Urban-Hidalgo-STAR</v>
      </c>
      <c r="B50" s="28" t="s">
        <v>98</v>
      </c>
      <c r="C50" t="s">
        <v>12</v>
      </c>
      <c r="D50" s="27">
        <v>70292661.134165034</v>
      </c>
      <c r="E50" t="s">
        <v>12</v>
      </c>
      <c r="F50" t="s">
        <v>66</v>
      </c>
      <c r="G50" t="s">
        <v>10</v>
      </c>
      <c r="H50" t="s">
        <v>123</v>
      </c>
      <c r="I50" s="29">
        <v>0</v>
      </c>
      <c r="J50" s="30">
        <f t="shared" si="1"/>
        <v>0</v>
      </c>
      <c r="K50" s="30">
        <f t="shared" si="2"/>
        <v>0</v>
      </c>
    </row>
    <row r="51" spans="1:11" x14ac:dyDescent="0.25">
      <c r="A51" s="28" t="str">
        <f t="shared" si="0"/>
        <v>KR-Urban-Hidalgo-STAR Kids</v>
      </c>
      <c r="B51" s="28" t="s">
        <v>104</v>
      </c>
      <c r="C51" t="s">
        <v>12</v>
      </c>
      <c r="D51" s="27">
        <v>48732335.424224176</v>
      </c>
      <c r="E51" t="s">
        <v>12</v>
      </c>
      <c r="F51" t="s">
        <v>66</v>
      </c>
      <c r="G51" t="s">
        <v>6</v>
      </c>
      <c r="H51" t="s">
        <v>123</v>
      </c>
      <c r="I51" s="29">
        <v>0</v>
      </c>
      <c r="J51" s="30">
        <f t="shared" si="1"/>
        <v>0</v>
      </c>
      <c r="K51" s="30">
        <f t="shared" si="2"/>
        <v>0</v>
      </c>
    </row>
    <row r="52" spans="1:11" x14ac:dyDescent="0.25">
      <c r="A52" s="28" t="str">
        <f t="shared" si="0"/>
        <v>S7-Urban-Hidalgo-STAR+PLUS</v>
      </c>
      <c r="B52" s="28" t="s">
        <v>69</v>
      </c>
      <c r="C52" t="s">
        <v>12</v>
      </c>
      <c r="D52" s="27">
        <v>16104379.646573782</v>
      </c>
      <c r="E52" t="s">
        <v>12</v>
      </c>
      <c r="F52" t="s">
        <v>66</v>
      </c>
      <c r="G52" t="s">
        <v>14</v>
      </c>
      <c r="H52" t="s">
        <v>123</v>
      </c>
      <c r="I52" s="29">
        <v>2.8141104088843859E-2</v>
      </c>
      <c r="J52" s="30">
        <f t="shared" si="1"/>
        <v>453195.02</v>
      </c>
      <c r="K52" s="30">
        <f t="shared" si="2"/>
        <v>195731.3</v>
      </c>
    </row>
    <row r="53" spans="1:11" x14ac:dyDescent="0.25">
      <c r="A53" s="28" t="str">
        <f t="shared" si="0"/>
        <v>KN-Urban-Jefferson-STAR Kids</v>
      </c>
      <c r="B53" s="28" t="s">
        <v>3</v>
      </c>
      <c r="C53" t="s">
        <v>4</v>
      </c>
      <c r="D53" s="27">
        <v>31700974.270557612</v>
      </c>
      <c r="E53" t="s">
        <v>4</v>
      </c>
      <c r="F53" t="s">
        <v>5</v>
      </c>
      <c r="G53" t="s">
        <v>6</v>
      </c>
      <c r="H53" t="s">
        <v>123</v>
      </c>
      <c r="I53" s="29">
        <v>0</v>
      </c>
      <c r="J53" s="30">
        <f t="shared" si="1"/>
        <v>0</v>
      </c>
      <c r="K53" s="30">
        <f t="shared" si="2"/>
        <v>0</v>
      </c>
    </row>
    <row r="54" spans="1:11" x14ac:dyDescent="0.25">
      <c r="A54" s="28" t="str">
        <f t="shared" si="0"/>
        <v>8S-Urban-Jefferson-STAR+PLUS</v>
      </c>
      <c r="B54" s="28" t="s">
        <v>30</v>
      </c>
      <c r="C54" t="s">
        <v>12</v>
      </c>
      <c r="D54" s="27">
        <v>0</v>
      </c>
      <c r="E54" t="s">
        <v>12</v>
      </c>
      <c r="F54" t="s">
        <v>5</v>
      </c>
      <c r="G54" t="s">
        <v>14</v>
      </c>
      <c r="H54" t="s">
        <v>123</v>
      </c>
      <c r="I54" s="29">
        <v>4.2858443876116689E-2</v>
      </c>
      <c r="J54" s="30">
        <f t="shared" si="1"/>
        <v>0</v>
      </c>
      <c r="K54" s="30">
        <f t="shared" si="2"/>
        <v>0</v>
      </c>
    </row>
    <row r="55" spans="1:11" x14ac:dyDescent="0.25">
      <c r="A55" s="28" t="str">
        <f t="shared" si="0"/>
        <v>KS-Urban-Jefferson-STAR Kids</v>
      </c>
      <c r="B55" s="28" t="s">
        <v>106</v>
      </c>
      <c r="C55" t="s">
        <v>12</v>
      </c>
      <c r="D55" s="27">
        <v>18132133.832019776</v>
      </c>
      <c r="E55" t="s">
        <v>12</v>
      </c>
      <c r="F55" t="s">
        <v>5</v>
      </c>
      <c r="G55" t="s">
        <v>6</v>
      </c>
      <c r="H55" t="s">
        <v>123</v>
      </c>
      <c r="I55" s="29">
        <v>0</v>
      </c>
      <c r="J55" s="30">
        <f t="shared" si="1"/>
        <v>0</v>
      </c>
      <c r="K55" s="30">
        <f t="shared" si="2"/>
        <v>0</v>
      </c>
    </row>
    <row r="56" spans="1:11" x14ac:dyDescent="0.25">
      <c r="A56" s="28" t="str">
        <f t="shared" si="0"/>
        <v>8H-Urban-Jefferson-STAR</v>
      </c>
      <c r="B56" s="28" t="s">
        <v>93</v>
      </c>
      <c r="C56" t="s">
        <v>16</v>
      </c>
      <c r="D56" s="27">
        <v>32911726.805376306</v>
      </c>
      <c r="E56" t="s">
        <v>16</v>
      </c>
      <c r="F56" t="s">
        <v>5</v>
      </c>
      <c r="G56" t="s">
        <v>10</v>
      </c>
      <c r="H56" t="s">
        <v>123</v>
      </c>
      <c r="I56" s="29">
        <v>0</v>
      </c>
      <c r="J56" s="30">
        <f t="shared" si="1"/>
        <v>0</v>
      </c>
      <c r="K56" s="30">
        <f t="shared" si="2"/>
        <v>0</v>
      </c>
    </row>
    <row r="57" spans="1:11" x14ac:dyDescent="0.25">
      <c r="A57" s="28" t="str">
        <f t="shared" si="0"/>
        <v>8J-Urban-Jefferson-STAR</v>
      </c>
      <c r="B57" s="28" t="s">
        <v>87</v>
      </c>
      <c r="C57" t="s">
        <v>28</v>
      </c>
      <c r="D57" s="27">
        <v>6528061.4547503106</v>
      </c>
      <c r="E57" t="s">
        <v>28</v>
      </c>
      <c r="F57" t="s">
        <v>5</v>
      </c>
      <c r="G57" t="s">
        <v>10</v>
      </c>
      <c r="H57" t="s">
        <v>123</v>
      </c>
      <c r="I57" s="29">
        <v>0</v>
      </c>
      <c r="J57" s="30">
        <f t="shared" si="1"/>
        <v>0</v>
      </c>
      <c r="K57" s="30">
        <f t="shared" si="2"/>
        <v>0</v>
      </c>
    </row>
    <row r="58" spans="1:11" x14ac:dyDescent="0.25">
      <c r="A58" s="28" t="str">
        <f t="shared" si="0"/>
        <v>8T-Urban-Jefferson-STAR+PLUS</v>
      </c>
      <c r="B58" s="28" t="s">
        <v>27</v>
      </c>
      <c r="C58" t="s">
        <v>28</v>
      </c>
      <c r="D58" s="27">
        <v>85833470.857238904</v>
      </c>
      <c r="E58" t="s">
        <v>28</v>
      </c>
      <c r="F58" t="s">
        <v>5</v>
      </c>
      <c r="G58" t="s">
        <v>14</v>
      </c>
      <c r="H58" t="s">
        <v>123</v>
      </c>
      <c r="I58" s="29">
        <v>4.2858443876116689E-2</v>
      </c>
      <c r="J58" s="30">
        <f t="shared" si="1"/>
        <v>3678688.99</v>
      </c>
      <c r="K58" s="30">
        <f t="shared" si="2"/>
        <v>1588796.35</v>
      </c>
    </row>
    <row r="59" spans="1:11" x14ac:dyDescent="0.25">
      <c r="A59" s="28" t="str">
        <f t="shared" si="0"/>
        <v>8K-Urban-Jefferson-STAR</v>
      </c>
      <c r="B59" s="28" t="s">
        <v>57</v>
      </c>
      <c r="C59" t="s">
        <v>4</v>
      </c>
      <c r="D59" s="27">
        <v>61141548.109293379</v>
      </c>
      <c r="E59" t="s">
        <v>4</v>
      </c>
      <c r="F59" t="s">
        <v>5</v>
      </c>
      <c r="G59" t="s">
        <v>10</v>
      </c>
      <c r="H59" t="s">
        <v>123</v>
      </c>
      <c r="I59" s="29">
        <v>0</v>
      </c>
      <c r="J59" s="30">
        <f t="shared" si="1"/>
        <v>0</v>
      </c>
      <c r="K59" s="30">
        <f t="shared" si="2"/>
        <v>0</v>
      </c>
    </row>
    <row r="60" spans="1:11" x14ac:dyDescent="0.25">
      <c r="A60" s="28" t="str">
        <f t="shared" si="0"/>
        <v>8L-Urban-Jefferson-STAR</v>
      </c>
      <c r="B60" s="28" t="s">
        <v>86</v>
      </c>
      <c r="C60" t="s">
        <v>12</v>
      </c>
      <c r="D60" s="27">
        <v>37994638.417682275</v>
      </c>
      <c r="E60" t="s">
        <v>12</v>
      </c>
      <c r="F60" t="s">
        <v>5</v>
      </c>
      <c r="G60" t="s">
        <v>10</v>
      </c>
      <c r="H60" t="s">
        <v>123</v>
      </c>
      <c r="I60" s="29">
        <v>0</v>
      </c>
      <c r="J60" s="30">
        <f t="shared" si="1"/>
        <v>0</v>
      </c>
      <c r="K60" s="30">
        <f t="shared" si="2"/>
        <v>0</v>
      </c>
    </row>
    <row r="61" spans="1:11" x14ac:dyDescent="0.25">
      <c r="A61" s="28" t="str">
        <f t="shared" si="0"/>
        <v>8G-Urban-Jefferson-STAR</v>
      </c>
      <c r="B61" s="28" t="s">
        <v>62</v>
      </c>
      <c r="C61" t="s">
        <v>21</v>
      </c>
      <c r="D61" s="27">
        <v>12393665.224928588</v>
      </c>
      <c r="E61" t="s">
        <v>21</v>
      </c>
      <c r="F61" t="s">
        <v>5</v>
      </c>
      <c r="G61" t="s">
        <v>10</v>
      </c>
      <c r="H61" t="s">
        <v>123</v>
      </c>
      <c r="I61" s="29">
        <v>0</v>
      </c>
      <c r="J61" s="30">
        <f t="shared" si="1"/>
        <v>0</v>
      </c>
      <c r="K61" s="30">
        <f t="shared" si="2"/>
        <v>0</v>
      </c>
    </row>
    <row r="62" spans="1:11" x14ac:dyDescent="0.25">
      <c r="A62" s="28" t="str">
        <f t="shared" si="0"/>
        <v>8R-Urban-Jefferson-STAR+PLUS</v>
      </c>
      <c r="B62" s="28" t="s">
        <v>35</v>
      </c>
      <c r="C62" t="s">
        <v>21</v>
      </c>
      <c r="D62" s="27">
        <v>87213744.688603953</v>
      </c>
      <c r="E62" t="s">
        <v>21</v>
      </c>
      <c r="F62" t="s">
        <v>5</v>
      </c>
      <c r="G62" t="s">
        <v>14</v>
      </c>
      <c r="H62" t="s">
        <v>123</v>
      </c>
      <c r="I62" s="29">
        <v>4.2858443876116689E-2</v>
      </c>
      <c r="J62" s="30">
        <f t="shared" si="1"/>
        <v>3737845.38</v>
      </c>
      <c r="K62" s="30">
        <f t="shared" si="2"/>
        <v>1614345.52</v>
      </c>
    </row>
    <row r="63" spans="1:11" x14ac:dyDescent="0.25">
      <c r="A63" s="28" t="str">
        <f t="shared" si="0"/>
        <v>50-Urban-Lubbock-STAR</v>
      </c>
      <c r="B63" s="28">
        <v>50</v>
      </c>
      <c r="C63" t="s">
        <v>32</v>
      </c>
      <c r="D63" s="27">
        <v>53842468.356058255</v>
      </c>
      <c r="E63" t="s">
        <v>32</v>
      </c>
      <c r="F63" t="s">
        <v>58</v>
      </c>
      <c r="G63" t="s">
        <v>10</v>
      </c>
      <c r="H63" t="s">
        <v>123</v>
      </c>
      <c r="I63" s="29">
        <v>0</v>
      </c>
      <c r="J63" s="30">
        <f t="shared" si="1"/>
        <v>0</v>
      </c>
      <c r="K63" s="30">
        <f t="shared" si="2"/>
        <v>0</v>
      </c>
    </row>
    <row r="64" spans="1:11" x14ac:dyDescent="0.25">
      <c r="A64" s="28" t="str">
        <f t="shared" si="0"/>
        <v>52-Urban-Lubbock-STAR</v>
      </c>
      <c r="B64" s="28">
        <v>52</v>
      </c>
      <c r="C64" t="s">
        <v>8</v>
      </c>
      <c r="D64" s="27">
        <v>52143172.797881037</v>
      </c>
      <c r="E64" t="s">
        <v>8</v>
      </c>
      <c r="F64" t="s">
        <v>58</v>
      </c>
      <c r="G64" t="s">
        <v>10</v>
      </c>
      <c r="H64" t="s">
        <v>123</v>
      </c>
      <c r="I64" s="29">
        <v>0</v>
      </c>
      <c r="J64" s="30">
        <f t="shared" si="1"/>
        <v>0</v>
      </c>
      <c r="K64" s="30">
        <f t="shared" si="2"/>
        <v>0</v>
      </c>
    </row>
    <row r="65" spans="1:11" x14ac:dyDescent="0.25">
      <c r="A65" s="28" t="str">
        <f t="shared" si="0"/>
        <v>5B-Urban-LUBBOCK-STAR+PLUS</v>
      </c>
      <c r="B65" s="28" t="s">
        <v>94</v>
      </c>
      <c r="C65" t="s">
        <v>8</v>
      </c>
      <c r="D65" s="27">
        <v>59928330.565520525</v>
      </c>
      <c r="E65" t="s">
        <v>8</v>
      </c>
      <c r="F65" t="s">
        <v>148</v>
      </c>
      <c r="G65" t="s">
        <v>14</v>
      </c>
      <c r="H65" t="s">
        <v>123</v>
      </c>
      <c r="I65" s="29">
        <v>1.9217023546411249E-2</v>
      </c>
      <c r="J65" s="30">
        <f t="shared" si="1"/>
        <v>1151644.1399999999</v>
      </c>
      <c r="K65" s="30">
        <f t="shared" si="2"/>
        <v>497385.89</v>
      </c>
    </row>
    <row r="66" spans="1:11" x14ac:dyDescent="0.25">
      <c r="A66" s="28" t="str">
        <f t="shared" si="0"/>
        <v>KH-Urban-Lubbock-STAR Kids</v>
      </c>
      <c r="B66" s="28" t="s">
        <v>107</v>
      </c>
      <c r="C66" t="s">
        <v>8</v>
      </c>
      <c r="D66" s="27">
        <v>20055868.51240075</v>
      </c>
      <c r="E66" t="s">
        <v>8</v>
      </c>
      <c r="F66" t="s">
        <v>58</v>
      </c>
      <c r="G66" t="s">
        <v>6</v>
      </c>
      <c r="H66" t="s">
        <v>123</v>
      </c>
      <c r="I66" s="29">
        <v>0</v>
      </c>
      <c r="J66" s="30">
        <f t="shared" si="1"/>
        <v>0</v>
      </c>
      <c r="K66" s="30">
        <f t="shared" si="2"/>
        <v>0</v>
      </c>
    </row>
    <row r="67" spans="1:11" x14ac:dyDescent="0.25">
      <c r="A67" s="28" t="str">
        <f t="shared" si="0"/>
        <v>53-Urban-LUBBOCK-STAR</v>
      </c>
      <c r="B67" s="28">
        <v>53</v>
      </c>
      <c r="C67" t="s">
        <v>21</v>
      </c>
      <c r="D67" s="27">
        <v>12641848.852092097</v>
      </c>
      <c r="E67" t="s">
        <v>21</v>
      </c>
      <c r="F67" t="s">
        <v>148</v>
      </c>
      <c r="G67" t="s">
        <v>10</v>
      </c>
      <c r="H67" t="s">
        <v>123</v>
      </c>
      <c r="I67" s="29">
        <v>0</v>
      </c>
      <c r="J67" s="30">
        <f t="shared" si="1"/>
        <v>0</v>
      </c>
      <c r="K67" s="30">
        <f t="shared" si="2"/>
        <v>0</v>
      </c>
    </row>
    <row r="68" spans="1:11" x14ac:dyDescent="0.25">
      <c r="A68" s="28" t="str">
        <f t="shared" si="0"/>
        <v>5A-Urban-LUBBOCK-STAR+PLUS</v>
      </c>
      <c r="B68" s="28" t="s">
        <v>76</v>
      </c>
      <c r="C68" t="s">
        <v>21</v>
      </c>
      <c r="D68" s="27">
        <v>51568463.422407225</v>
      </c>
      <c r="E68" t="s">
        <v>21</v>
      </c>
      <c r="F68" t="s">
        <v>148</v>
      </c>
      <c r="G68" t="s">
        <v>14</v>
      </c>
      <c r="H68" t="s">
        <v>123</v>
      </c>
      <c r="I68" s="29">
        <v>1.9217023546411249E-2</v>
      </c>
      <c r="J68" s="30">
        <f t="shared" si="1"/>
        <v>990992.38</v>
      </c>
      <c r="K68" s="30">
        <f t="shared" si="2"/>
        <v>428001.68</v>
      </c>
    </row>
    <row r="69" spans="1:11" x14ac:dyDescent="0.25">
      <c r="A69" s="28" t="str">
        <f t="shared" ref="A69:A132" si="3">_xlfn.CONCAT(B69,"-",H69,"-",F69,"-",G69)</f>
        <v>K5-Urban-Lubbock-STAR Kids</v>
      </c>
      <c r="B69" s="28" t="s">
        <v>105</v>
      </c>
      <c r="C69" t="s">
        <v>21</v>
      </c>
      <c r="D69" s="27">
        <v>14611921.573287304</v>
      </c>
      <c r="E69" t="s">
        <v>21</v>
      </c>
      <c r="F69" t="s">
        <v>58</v>
      </c>
      <c r="G69" t="s">
        <v>6</v>
      </c>
      <c r="H69" t="s">
        <v>123</v>
      </c>
      <c r="I69" s="29">
        <v>0</v>
      </c>
      <c r="J69" s="30">
        <f t="shared" ref="J69:J132" si="4">ROUND(D69*I69,2)</f>
        <v>0</v>
      </c>
      <c r="K69" s="30">
        <f t="shared" ref="K69:K132" si="5">ROUND(J69*$K$1*1.08,2)</f>
        <v>0</v>
      </c>
    </row>
    <row r="70" spans="1:11" x14ac:dyDescent="0.25">
      <c r="A70" s="28" t="str">
        <f t="shared" si="3"/>
        <v>K7-Urban-MRSA Central-STAR Kids</v>
      </c>
      <c r="B70" s="28" t="s">
        <v>47</v>
      </c>
      <c r="C70" t="s">
        <v>48</v>
      </c>
      <c r="D70" s="27">
        <v>50484695.641950414</v>
      </c>
      <c r="E70" t="s">
        <v>48</v>
      </c>
      <c r="F70" t="s">
        <v>18</v>
      </c>
      <c r="G70" t="s">
        <v>6</v>
      </c>
      <c r="H70" t="s">
        <v>123</v>
      </c>
      <c r="I70" s="29">
        <v>0</v>
      </c>
      <c r="J70" s="30">
        <f t="shared" si="4"/>
        <v>0</v>
      </c>
      <c r="K70" s="30">
        <f t="shared" si="5"/>
        <v>0</v>
      </c>
    </row>
    <row r="71" spans="1:11" x14ac:dyDescent="0.25">
      <c r="A71" s="28" t="str">
        <f t="shared" si="3"/>
        <v>C3-Urban-MRSA Central-STAR</v>
      </c>
      <c r="B71" s="28" t="s">
        <v>36</v>
      </c>
      <c r="C71" t="s">
        <v>37</v>
      </c>
      <c r="D71" s="27">
        <v>66005747.354986683</v>
      </c>
      <c r="E71" t="s">
        <v>37</v>
      </c>
      <c r="F71" t="s">
        <v>18</v>
      </c>
      <c r="G71" t="s">
        <v>10</v>
      </c>
      <c r="H71" t="s">
        <v>123</v>
      </c>
      <c r="I71" s="29">
        <v>3.5323848369360269E-18</v>
      </c>
      <c r="J71" s="30">
        <f t="shared" si="4"/>
        <v>0</v>
      </c>
      <c r="K71" s="30">
        <f t="shared" si="5"/>
        <v>0</v>
      </c>
    </row>
    <row r="72" spans="1:11" x14ac:dyDescent="0.25">
      <c r="A72" s="28" t="str">
        <f t="shared" si="3"/>
        <v>C2-Urban-MRSA Central-STAR</v>
      </c>
      <c r="B72" s="28" t="s">
        <v>17</v>
      </c>
      <c r="C72" t="s">
        <v>8</v>
      </c>
      <c r="D72" s="27">
        <v>120626586.61209421</v>
      </c>
      <c r="E72" t="s">
        <v>8</v>
      </c>
      <c r="F72" t="s">
        <v>18</v>
      </c>
      <c r="G72" t="s">
        <v>10</v>
      </c>
      <c r="H72" t="s">
        <v>123</v>
      </c>
      <c r="I72" s="29">
        <v>3.5323848369360269E-18</v>
      </c>
      <c r="J72" s="30">
        <f t="shared" si="4"/>
        <v>0</v>
      </c>
      <c r="K72" s="30">
        <f t="shared" si="5"/>
        <v>0</v>
      </c>
    </row>
    <row r="73" spans="1:11" x14ac:dyDescent="0.25">
      <c r="A73" s="28" t="str">
        <f t="shared" si="3"/>
        <v>C4-Urban-MRSA Central-STAR+PLUS</v>
      </c>
      <c r="B73" s="28" t="s">
        <v>34</v>
      </c>
      <c r="C73" t="s">
        <v>8</v>
      </c>
      <c r="D73" s="27">
        <v>140315669.6606625</v>
      </c>
      <c r="E73" t="s">
        <v>8</v>
      </c>
      <c r="F73" t="s">
        <v>18</v>
      </c>
      <c r="G73" t="s">
        <v>14</v>
      </c>
      <c r="H73" t="s">
        <v>123</v>
      </c>
      <c r="I73" s="29">
        <v>2.2189143375013799E-2</v>
      </c>
      <c r="J73" s="30">
        <f t="shared" si="4"/>
        <v>3113484.51</v>
      </c>
      <c r="K73" s="30">
        <f t="shared" si="5"/>
        <v>1344689.05</v>
      </c>
    </row>
    <row r="74" spans="1:11" x14ac:dyDescent="0.25">
      <c r="A74" s="28" t="str">
        <f t="shared" si="3"/>
        <v>C5-Urban-MRSA Central-STAR+PLUS</v>
      </c>
      <c r="B74" s="28" t="s">
        <v>83</v>
      </c>
      <c r="C74" t="s">
        <v>12</v>
      </c>
      <c r="D74" s="27">
        <v>144390924.88831863</v>
      </c>
      <c r="E74" t="s">
        <v>12</v>
      </c>
      <c r="F74" t="s">
        <v>18</v>
      </c>
      <c r="G74" t="s">
        <v>14</v>
      </c>
      <c r="H74" t="s">
        <v>123</v>
      </c>
      <c r="I74" s="29">
        <v>2.2189143375013799E-2</v>
      </c>
      <c r="J74" s="30">
        <f t="shared" si="4"/>
        <v>3203910.93</v>
      </c>
      <c r="K74" s="30">
        <f t="shared" si="5"/>
        <v>1383743.5</v>
      </c>
    </row>
    <row r="75" spans="1:11" x14ac:dyDescent="0.25">
      <c r="A75" s="28" t="str">
        <f t="shared" si="3"/>
        <v>KT-Urban-MRSA Central-STAR Kids</v>
      </c>
      <c r="B75" s="28" t="s">
        <v>103</v>
      </c>
      <c r="C75" t="s">
        <v>12</v>
      </c>
      <c r="D75" s="27">
        <v>30375529.503940169</v>
      </c>
      <c r="E75" t="s">
        <v>12</v>
      </c>
      <c r="F75" t="s">
        <v>18</v>
      </c>
      <c r="G75" t="s">
        <v>6</v>
      </c>
      <c r="H75" t="s">
        <v>123</v>
      </c>
      <c r="I75" s="29">
        <v>0</v>
      </c>
      <c r="J75" s="30">
        <f t="shared" si="4"/>
        <v>0</v>
      </c>
      <c r="K75" s="30">
        <f t="shared" si="5"/>
        <v>0</v>
      </c>
    </row>
    <row r="76" spans="1:11" x14ac:dyDescent="0.25">
      <c r="A76" s="28" t="str">
        <f t="shared" si="3"/>
        <v>C1-Urban-MRSA Central-STAR</v>
      </c>
      <c r="B76" s="28" t="s">
        <v>101</v>
      </c>
      <c r="C76" t="s">
        <v>21</v>
      </c>
      <c r="D76" s="27">
        <v>19395047.005022023</v>
      </c>
      <c r="E76" t="s">
        <v>21</v>
      </c>
      <c r="F76" t="s">
        <v>18</v>
      </c>
      <c r="G76" t="s">
        <v>10</v>
      </c>
      <c r="H76" t="s">
        <v>123</v>
      </c>
      <c r="I76" s="29">
        <v>3.5323848369360269E-18</v>
      </c>
      <c r="J76" s="30">
        <f t="shared" si="4"/>
        <v>0</v>
      </c>
      <c r="K76" s="30">
        <f t="shared" si="5"/>
        <v>0</v>
      </c>
    </row>
    <row r="77" spans="1:11" x14ac:dyDescent="0.25">
      <c r="A77" s="28" t="str">
        <f t="shared" si="3"/>
        <v>P2-Urban-MRSA Northeast-STAR+PLUS</v>
      </c>
      <c r="B77" s="28" t="s">
        <v>49</v>
      </c>
      <c r="C77" t="s">
        <v>28</v>
      </c>
      <c r="D77" s="27">
        <v>140862678.31833008</v>
      </c>
      <c r="E77" t="s">
        <v>28</v>
      </c>
      <c r="F77" t="s">
        <v>50</v>
      </c>
      <c r="G77" t="s">
        <v>14</v>
      </c>
      <c r="H77" t="s">
        <v>123</v>
      </c>
      <c r="I77" s="29">
        <v>7.7860482084871757E-3</v>
      </c>
      <c r="J77" s="30">
        <f t="shared" si="4"/>
        <v>1096763.6000000001</v>
      </c>
      <c r="K77" s="30">
        <f t="shared" si="5"/>
        <v>473683.42</v>
      </c>
    </row>
    <row r="78" spans="1:11" x14ac:dyDescent="0.25">
      <c r="A78" s="28" t="str">
        <f t="shared" si="3"/>
        <v>N2-Urban-MRSA Northeast-STAR</v>
      </c>
      <c r="B78" s="28" t="s">
        <v>51</v>
      </c>
      <c r="C78" t="s">
        <v>8</v>
      </c>
      <c r="D78" s="27">
        <v>160311315.31884405</v>
      </c>
      <c r="E78" t="s">
        <v>8</v>
      </c>
      <c r="F78" t="s">
        <v>50</v>
      </c>
      <c r="G78" t="s">
        <v>10</v>
      </c>
      <c r="H78" t="s">
        <v>123</v>
      </c>
      <c r="I78" s="29">
        <v>0</v>
      </c>
      <c r="J78" s="30">
        <f t="shared" si="4"/>
        <v>0</v>
      </c>
      <c r="K78" s="30">
        <f t="shared" si="5"/>
        <v>0</v>
      </c>
    </row>
    <row r="79" spans="1:11" x14ac:dyDescent="0.25">
      <c r="A79" s="28" t="str">
        <f t="shared" si="3"/>
        <v>KP-Urban-MRSA Northeast-STAR Kids</v>
      </c>
      <c r="B79" s="28" t="s">
        <v>92</v>
      </c>
      <c r="C79" t="s">
        <v>4</v>
      </c>
      <c r="D79" s="27">
        <v>78647371.471858442</v>
      </c>
      <c r="E79" t="s">
        <v>4</v>
      </c>
      <c r="F79" t="s">
        <v>50</v>
      </c>
      <c r="G79" t="s">
        <v>6</v>
      </c>
      <c r="H79" t="s">
        <v>123</v>
      </c>
      <c r="I79" s="29">
        <v>0</v>
      </c>
      <c r="J79" s="30">
        <f t="shared" si="4"/>
        <v>0</v>
      </c>
      <c r="K79" s="30">
        <f t="shared" si="5"/>
        <v>0</v>
      </c>
    </row>
    <row r="80" spans="1:11" x14ac:dyDescent="0.25">
      <c r="A80" s="28" t="str">
        <f t="shared" si="3"/>
        <v>KU-Urban-MRSA Northeast-STAR Kids</v>
      </c>
      <c r="B80" s="28" t="s">
        <v>80</v>
      </c>
      <c r="C80" t="s">
        <v>12</v>
      </c>
      <c r="D80" s="27">
        <v>38411496.70861575</v>
      </c>
      <c r="E80" t="s">
        <v>12</v>
      </c>
      <c r="F80" t="s">
        <v>50</v>
      </c>
      <c r="G80" t="s">
        <v>6</v>
      </c>
      <c r="H80" t="s">
        <v>123</v>
      </c>
      <c r="I80" s="29">
        <v>0</v>
      </c>
      <c r="J80" s="30">
        <f t="shared" si="4"/>
        <v>0</v>
      </c>
      <c r="K80" s="30">
        <f t="shared" si="5"/>
        <v>0</v>
      </c>
    </row>
    <row r="81" spans="1:11" x14ac:dyDescent="0.25">
      <c r="A81" s="28" t="str">
        <f t="shared" si="3"/>
        <v>N4-Urban-MRSA Northeast-STAR+PLUS</v>
      </c>
      <c r="B81" s="28" t="s">
        <v>99</v>
      </c>
      <c r="C81" t="s">
        <v>12</v>
      </c>
      <c r="D81" s="27">
        <v>283089401.82066929</v>
      </c>
      <c r="E81" t="s">
        <v>12</v>
      </c>
      <c r="F81" t="s">
        <v>50</v>
      </c>
      <c r="G81" t="s">
        <v>14</v>
      </c>
      <c r="H81" t="s">
        <v>123</v>
      </c>
      <c r="I81" s="29">
        <v>7.7860482084871757E-3</v>
      </c>
      <c r="J81" s="30">
        <f t="shared" si="4"/>
        <v>2204147.73</v>
      </c>
      <c r="K81" s="30">
        <f t="shared" si="5"/>
        <v>951953.77</v>
      </c>
    </row>
    <row r="82" spans="1:11" x14ac:dyDescent="0.25">
      <c r="A82" s="28" t="str">
        <f t="shared" si="3"/>
        <v>N1-Urban-MRSA Northeast-STAR</v>
      </c>
      <c r="B82" s="28" t="s">
        <v>56</v>
      </c>
      <c r="C82" t="s">
        <v>21</v>
      </c>
      <c r="D82" s="27">
        <v>105797407.79308969</v>
      </c>
      <c r="E82" t="s">
        <v>21</v>
      </c>
      <c r="F82" t="s">
        <v>50</v>
      </c>
      <c r="G82" t="s">
        <v>10</v>
      </c>
      <c r="H82" t="s">
        <v>123</v>
      </c>
      <c r="I82" s="29">
        <v>0</v>
      </c>
      <c r="J82" s="30">
        <f t="shared" si="4"/>
        <v>0</v>
      </c>
      <c r="K82" s="30">
        <f t="shared" si="5"/>
        <v>0</v>
      </c>
    </row>
    <row r="83" spans="1:11" x14ac:dyDescent="0.25">
      <c r="A83" s="28" t="str">
        <f t="shared" si="3"/>
        <v>W4-Urban-MRSA West-STAR</v>
      </c>
      <c r="B83" s="28" t="s">
        <v>31</v>
      </c>
      <c r="C83" t="s">
        <v>32</v>
      </c>
      <c r="D83" s="27">
        <v>64568895.998257898</v>
      </c>
      <c r="E83" t="s">
        <v>32</v>
      </c>
      <c r="F83" t="s">
        <v>9</v>
      </c>
      <c r="G83" t="s">
        <v>10</v>
      </c>
      <c r="H83" t="s">
        <v>123</v>
      </c>
      <c r="I83" s="29">
        <v>0</v>
      </c>
      <c r="J83" s="30">
        <f t="shared" si="4"/>
        <v>0</v>
      </c>
      <c r="K83" s="30">
        <f t="shared" si="5"/>
        <v>0</v>
      </c>
    </row>
    <row r="84" spans="1:11" x14ac:dyDescent="0.25">
      <c r="A84" s="28" t="str">
        <f t="shared" si="3"/>
        <v>KJ-Urban-MRSA West-STAR Kids</v>
      </c>
      <c r="B84" s="28" t="s">
        <v>95</v>
      </c>
      <c r="C84" t="s">
        <v>8</v>
      </c>
      <c r="D84" s="27">
        <v>34500343.548937708</v>
      </c>
      <c r="E84" t="s">
        <v>8</v>
      </c>
      <c r="F84" t="s">
        <v>9</v>
      </c>
      <c r="G84" t="s">
        <v>6</v>
      </c>
      <c r="H84" t="s">
        <v>123</v>
      </c>
      <c r="I84" s="29">
        <v>0</v>
      </c>
      <c r="J84" s="30">
        <f t="shared" si="4"/>
        <v>0</v>
      </c>
      <c r="K84" s="30">
        <f t="shared" si="5"/>
        <v>0</v>
      </c>
    </row>
    <row r="85" spans="1:11" x14ac:dyDescent="0.25">
      <c r="A85" s="28" t="str">
        <f t="shared" si="3"/>
        <v>W3-Urban-MRSA West-STAR</v>
      </c>
      <c r="B85" s="28" t="s">
        <v>7</v>
      </c>
      <c r="C85" t="s">
        <v>8</v>
      </c>
      <c r="D85" s="27">
        <v>142019144.20072874</v>
      </c>
      <c r="E85" t="s">
        <v>8</v>
      </c>
      <c r="F85" t="s">
        <v>9</v>
      </c>
      <c r="G85" t="s">
        <v>10</v>
      </c>
      <c r="H85" t="s">
        <v>123</v>
      </c>
      <c r="I85" s="29">
        <v>0</v>
      </c>
      <c r="J85" s="30">
        <f t="shared" si="4"/>
        <v>0</v>
      </c>
      <c r="K85" s="30">
        <f t="shared" si="5"/>
        <v>0</v>
      </c>
    </row>
    <row r="86" spans="1:11" x14ac:dyDescent="0.25">
      <c r="A86" s="28" t="str">
        <f t="shared" si="3"/>
        <v>W6-Urban-MRSA West-STAR+PLUS</v>
      </c>
      <c r="B86" s="28" t="s">
        <v>26</v>
      </c>
      <c r="C86" t="s">
        <v>8</v>
      </c>
      <c r="D86" s="27">
        <v>191996398.46751004</v>
      </c>
      <c r="E86" t="s">
        <v>8</v>
      </c>
      <c r="F86" t="s">
        <v>9</v>
      </c>
      <c r="G86" t="s">
        <v>14</v>
      </c>
      <c r="H86" t="s">
        <v>123</v>
      </c>
      <c r="I86" s="29">
        <v>1.9508566317190591E-2</v>
      </c>
      <c r="J86" s="30">
        <f t="shared" si="4"/>
        <v>3745574.47</v>
      </c>
      <c r="K86" s="30">
        <f t="shared" si="5"/>
        <v>1617683.65</v>
      </c>
    </row>
    <row r="87" spans="1:11" x14ac:dyDescent="0.25">
      <c r="A87" s="28" t="str">
        <f t="shared" si="3"/>
        <v>K6-Urban-MRSA West-STAR Kids</v>
      </c>
      <c r="B87" s="28" t="s">
        <v>110</v>
      </c>
      <c r="C87" t="s">
        <v>21</v>
      </c>
      <c r="D87" s="27">
        <v>27273208.130979251</v>
      </c>
      <c r="E87" t="s">
        <v>21</v>
      </c>
      <c r="F87" t="s">
        <v>9</v>
      </c>
      <c r="G87" t="s">
        <v>6</v>
      </c>
      <c r="H87" t="s">
        <v>123</v>
      </c>
      <c r="I87" s="29">
        <v>0</v>
      </c>
      <c r="J87" s="30">
        <f t="shared" si="4"/>
        <v>0</v>
      </c>
      <c r="K87" s="30">
        <f t="shared" si="5"/>
        <v>0</v>
      </c>
    </row>
    <row r="88" spans="1:11" x14ac:dyDescent="0.25">
      <c r="A88" s="28" t="str">
        <f t="shared" si="3"/>
        <v>W2-Urban-MRSA West-STAR</v>
      </c>
      <c r="B88" s="28" t="s">
        <v>64</v>
      </c>
      <c r="C88" t="s">
        <v>21</v>
      </c>
      <c r="D88" s="27">
        <v>42901874.610179693</v>
      </c>
      <c r="E88" t="s">
        <v>21</v>
      </c>
      <c r="F88" t="s">
        <v>9</v>
      </c>
      <c r="G88" t="s">
        <v>10</v>
      </c>
      <c r="H88" t="s">
        <v>123</v>
      </c>
      <c r="I88" s="29">
        <v>0</v>
      </c>
      <c r="J88" s="30">
        <f t="shared" si="4"/>
        <v>0</v>
      </c>
      <c r="K88" s="30">
        <f t="shared" si="5"/>
        <v>0</v>
      </c>
    </row>
    <row r="89" spans="1:11" x14ac:dyDescent="0.25">
      <c r="A89" s="28" t="str">
        <f t="shared" si="3"/>
        <v>W5-Urban-MRSA West-STAR+PLUS</v>
      </c>
      <c r="B89" s="28" t="s">
        <v>88</v>
      </c>
      <c r="C89" t="s">
        <v>21</v>
      </c>
      <c r="D89" s="27">
        <v>131135867.8671295</v>
      </c>
      <c r="E89" t="s">
        <v>21</v>
      </c>
      <c r="F89" t="s">
        <v>9</v>
      </c>
      <c r="G89" t="s">
        <v>14</v>
      </c>
      <c r="H89" t="s">
        <v>123</v>
      </c>
      <c r="I89" s="29">
        <v>1.9508566317190591E-2</v>
      </c>
      <c r="J89" s="30">
        <f t="shared" si="4"/>
        <v>2558272.77</v>
      </c>
      <c r="K89" s="30">
        <f t="shared" si="5"/>
        <v>1104897.54</v>
      </c>
    </row>
    <row r="90" spans="1:11" x14ac:dyDescent="0.25">
      <c r="A90" s="28" t="str">
        <f t="shared" si="3"/>
        <v>82-Urban-Nueces-STAR</v>
      </c>
      <c r="B90" s="28">
        <v>82</v>
      </c>
      <c r="C90" t="s">
        <v>33</v>
      </c>
      <c r="D90" s="27">
        <v>145062791.30950171</v>
      </c>
      <c r="E90" t="s">
        <v>33</v>
      </c>
      <c r="F90" t="s">
        <v>24</v>
      </c>
      <c r="G90" t="s">
        <v>10</v>
      </c>
      <c r="H90" t="s">
        <v>123</v>
      </c>
      <c r="I90" s="29">
        <v>5.6106565520630067E-3</v>
      </c>
      <c r="J90" s="30">
        <f t="shared" si="4"/>
        <v>813897.5</v>
      </c>
      <c r="K90" s="30">
        <f t="shared" si="5"/>
        <v>351515.82</v>
      </c>
    </row>
    <row r="91" spans="1:11" x14ac:dyDescent="0.25">
      <c r="A91" s="28" t="str">
        <f t="shared" si="3"/>
        <v>KD-Urban-Nueces-STAR Kids</v>
      </c>
      <c r="B91" s="28" t="s">
        <v>75</v>
      </c>
      <c r="C91" t="s">
        <v>33</v>
      </c>
      <c r="D91" s="27">
        <v>37015267.573386945</v>
      </c>
      <c r="E91" t="s">
        <v>33</v>
      </c>
      <c r="F91" t="s">
        <v>24</v>
      </c>
      <c r="G91" t="s">
        <v>6</v>
      </c>
      <c r="H91" t="s">
        <v>123</v>
      </c>
      <c r="I91" s="29">
        <v>0</v>
      </c>
      <c r="J91" s="30">
        <f t="shared" si="4"/>
        <v>0</v>
      </c>
      <c r="K91" s="30">
        <f t="shared" si="5"/>
        <v>0</v>
      </c>
    </row>
    <row r="92" spans="1:11" x14ac:dyDescent="0.25">
      <c r="A92" s="28" t="str">
        <f t="shared" si="3"/>
        <v>83-Urban-Nueces-STAR</v>
      </c>
      <c r="B92" s="28">
        <v>83</v>
      </c>
      <c r="C92" t="s">
        <v>8</v>
      </c>
      <c r="D92" s="27">
        <v>42607863.415721826</v>
      </c>
      <c r="E92" t="s">
        <v>8</v>
      </c>
      <c r="F92" t="s">
        <v>24</v>
      </c>
      <c r="G92" t="s">
        <v>10</v>
      </c>
      <c r="H92" t="s">
        <v>123</v>
      </c>
      <c r="I92" s="29">
        <v>5.6106565520630067E-3</v>
      </c>
      <c r="J92" s="30">
        <f t="shared" si="4"/>
        <v>239058.09</v>
      </c>
      <c r="K92" s="30">
        <f t="shared" si="5"/>
        <v>103247.28</v>
      </c>
    </row>
    <row r="93" spans="1:11" x14ac:dyDescent="0.25">
      <c r="A93" s="28" t="str">
        <f t="shared" si="3"/>
        <v>86-Urban-NUECES-STAR+PLUS</v>
      </c>
      <c r="B93" s="28">
        <v>86</v>
      </c>
      <c r="C93" t="s">
        <v>8</v>
      </c>
      <c r="D93" s="27">
        <v>151244440.48907313</v>
      </c>
      <c r="E93" t="s">
        <v>8</v>
      </c>
      <c r="F93" t="s">
        <v>149</v>
      </c>
      <c r="G93" t="s">
        <v>14</v>
      </c>
      <c r="H93" t="s">
        <v>123</v>
      </c>
      <c r="I93" s="29">
        <v>4.6983193040505994E-2</v>
      </c>
      <c r="J93" s="30">
        <f t="shared" si="4"/>
        <v>7105946.7400000002</v>
      </c>
      <c r="K93" s="30">
        <f t="shared" si="5"/>
        <v>3069001.55</v>
      </c>
    </row>
    <row r="94" spans="1:11" x14ac:dyDescent="0.25">
      <c r="A94" s="28" t="str">
        <f t="shared" si="3"/>
        <v>KV-Urban-Nueces-STAR Kids</v>
      </c>
      <c r="B94" s="28" t="s">
        <v>78</v>
      </c>
      <c r="C94" t="s">
        <v>8</v>
      </c>
      <c r="D94" s="27">
        <v>15240733.623586046</v>
      </c>
      <c r="E94" t="s">
        <v>8</v>
      </c>
      <c r="F94" t="s">
        <v>24</v>
      </c>
      <c r="G94" t="s">
        <v>6</v>
      </c>
      <c r="H94" t="s">
        <v>123</v>
      </c>
      <c r="I94" s="29">
        <v>0</v>
      </c>
      <c r="J94" s="30">
        <f t="shared" si="4"/>
        <v>0</v>
      </c>
      <c r="K94" s="30">
        <f t="shared" si="5"/>
        <v>0</v>
      </c>
    </row>
    <row r="95" spans="1:11" x14ac:dyDescent="0.25">
      <c r="A95" s="28" t="str">
        <f t="shared" si="3"/>
        <v>85-Urban-Nueces-STAR+PLUS</v>
      </c>
      <c r="B95" s="28">
        <v>85</v>
      </c>
      <c r="C95" t="s">
        <v>12</v>
      </c>
      <c r="D95" s="27">
        <v>0</v>
      </c>
      <c r="E95" t="s">
        <v>12</v>
      </c>
      <c r="F95" t="s">
        <v>24</v>
      </c>
      <c r="G95" t="s">
        <v>14</v>
      </c>
      <c r="H95" t="s">
        <v>123</v>
      </c>
      <c r="I95" s="29">
        <v>4.6983193040505994E-2</v>
      </c>
      <c r="J95" s="30">
        <f t="shared" si="4"/>
        <v>0</v>
      </c>
      <c r="K95" s="30">
        <f t="shared" si="5"/>
        <v>0</v>
      </c>
    </row>
    <row r="96" spans="1:11" x14ac:dyDescent="0.25">
      <c r="A96" s="28" t="str">
        <f t="shared" si="3"/>
        <v>2Q-Urban-Nueces-STAR</v>
      </c>
      <c r="B96" s="28" t="s">
        <v>38</v>
      </c>
      <c r="C96" t="s">
        <v>12</v>
      </c>
      <c r="D96" s="27">
        <v>5257753.9409959782</v>
      </c>
      <c r="E96" t="s">
        <v>12</v>
      </c>
      <c r="F96" t="s">
        <v>24</v>
      </c>
      <c r="G96" t="s">
        <v>10</v>
      </c>
      <c r="H96" t="s">
        <v>123</v>
      </c>
      <c r="I96" s="29">
        <v>5.6106565520630067E-3</v>
      </c>
      <c r="J96" s="30">
        <f t="shared" si="4"/>
        <v>29499.45</v>
      </c>
      <c r="K96" s="30">
        <f t="shared" si="5"/>
        <v>12740.58</v>
      </c>
    </row>
    <row r="97" spans="1:11" x14ac:dyDescent="0.25">
      <c r="A97" s="28" t="str">
        <f t="shared" si="3"/>
        <v>S9-Urban-Nueces-STAR+PLUS</v>
      </c>
      <c r="B97" s="28" t="s">
        <v>89</v>
      </c>
      <c r="C97" t="s">
        <v>21</v>
      </c>
      <c r="D97" s="27">
        <v>77968692.176016152</v>
      </c>
      <c r="E97" t="s">
        <v>21</v>
      </c>
      <c r="F97" t="s">
        <v>24</v>
      </c>
      <c r="G97" t="s">
        <v>14</v>
      </c>
      <c r="H97" t="s">
        <v>123</v>
      </c>
      <c r="I97" s="29">
        <v>4.6983193040505994E-2</v>
      </c>
      <c r="J97" s="30">
        <f t="shared" si="4"/>
        <v>3663218.12</v>
      </c>
      <c r="K97" s="30">
        <f t="shared" si="5"/>
        <v>1582114.6</v>
      </c>
    </row>
    <row r="98" spans="1:11" x14ac:dyDescent="0.25">
      <c r="A98" s="28" t="str">
        <f t="shared" si="3"/>
        <v>67-Urban-Tarrant-STAR</v>
      </c>
      <c r="B98" s="28">
        <v>67</v>
      </c>
      <c r="C98" t="s">
        <v>23</v>
      </c>
      <c r="D98" s="27">
        <v>135330514.23795912</v>
      </c>
      <c r="E98" t="s">
        <v>23</v>
      </c>
      <c r="F98" t="s">
        <v>39</v>
      </c>
      <c r="G98" t="s">
        <v>10</v>
      </c>
      <c r="H98" t="s">
        <v>123</v>
      </c>
      <c r="I98" s="29">
        <v>2.231346474884913E-2</v>
      </c>
      <c r="J98" s="30">
        <f t="shared" si="4"/>
        <v>3019692.66</v>
      </c>
      <c r="K98" s="30">
        <f t="shared" si="5"/>
        <v>1304181.1000000001</v>
      </c>
    </row>
    <row r="99" spans="1:11" x14ac:dyDescent="0.25">
      <c r="A99" s="28" t="str">
        <f t="shared" si="3"/>
        <v>K1-Urban-Tarrant-STAR Kids</v>
      </c>
      <c r="B99" s="28" t="s">
        <v>112</v>
      </c>
      <c r="C99" t="s">
        <v>23</v>
      </c>
      <c r="D99" s="27">
        <v>57270474.172985107</v>
      </c>
      <c r="E99" t="s">
        <v>23</v>
      </c>
      <c r="F99" t="s">
        <v>39</v>
      </c>
      <c r="G99" t="s">
        <v>6</v>
      </c>
      <c r="H99" t="s">
        <v>123</v>
      </c>
      <c r="I99" s="29">
        <v>0</v>
      </c>
      <c r="J99" s="30">
        <f t="shared" si="4"/>
        <v>0</v>
      </c>
      <c r="K99" s="30">
        <f t="shared" si="5"/>
        <v>0</v>
      </c>
    </row>
    <row r="100" spans="1:11" x14ac:dyDescent="0.25">
      <c r="A100" s="28" t="str">
        <f t="shared" si="3"/>
        <v>66-Urban-Tarrant-STAR</v>
      </c>
      <c r="B100" s="28">
        <v>66</v>
      </c>
      <c r="C100" t="s">
        <v>46</v>
      </c>
      <c r="D100" s="27">
        <v>172252231.75210327</v>
      </c>
      <c r="E100" t="s">
        <v>46</v>
      </c>
      <c r="F100" t="s">
        <v>39</v>
      </c>
      <c r="G100" t="s">
        <v>10</v>
      </c>
      <c r="H100" t="s">
        <v>123</v>
      </c>
      <c r="I100" s="29">
        <v>2.231346474884913E-2</v>
      </c>
      <c r="J100" s="30">
        <f t="shared" si="4"/>
        <v>3843544.1</v>
      </c>
      <c r="K100" s="30">
        <f t="shared" si="5"/>
        <v>1659995.95</v>
      </c>
    </row>
    <row r="101" spans="1:11" x14ac:dyDescent="0.25">
      <c r="A101" s="28" t="str">
        <f t="shared" si="3"/>
        <v>KB-Urban-Tarrant-STAR Kids</v>
      </c>
      <c r="B101" s="28" t="s">
        <v>59</v>
      </c>
      <c r="C101" t="s">
        <v>46</v>
      </c>
      <c r="D101" s="27">
        <v>119536239.17575553</v>
      </c>
      <c r="E101" t="s">
        <v>46</v>
      </c>
      <c r="F101" t="s">
        <v>39</v>
      </c>
      <c r="G101" t="s">
        <v>6</v>
      </c>
      <c r="H101" t="s">
        <v>123</v>
      </c>
      <c r="I101" s="29">
        <v>0</v>
      </c>
      <c r="J101" s="30">
        <f t="shared" si="4"/>
        <v>0</v>
      </c>
      <c r="K101" s="30">
        <f t="shared" si="5"/>
        <v>0</v>
      </c>
    </row>
    <row r="102" spans="1:11" x14ac:dyDescent="0.25">
      <c r="A102" s="28" t="str">
        <f t="shared" si="3"/>
        <v>P1-Urban-Tarrant-STAR+PLUS</v>
      </c>
      <c r="B102" s="28" t="s">
        <v>42</v>
      </c>
      <c r="C102" t="s">
        <v>28</v>
      </c>
      <c r="D102" s="27">
        <v>235486294.86119333</v>
      </c>
      <c r="E102" t="s">
        <v>28</v>
      </c>
      <c r="F102" t="s">
        <v>39</v>
      </c>
      <c r="G102" t="s">
        <v>14</v>
      </c>
      <c r="H102" t="s">
        <v>123</v>
      </c>
      <c r="I102" s="29">
        <v>4.9566751187899744E-2</v>
      </c>
      <c r="J102" s="30">
        <f t="shared" si="4"/>
        <v>11672290.59</v>
      </c>
      <c r="K102" s="30">
        <f t="shared" si="5"/>
        <v>5041168.93</v>
      </c>
    </row>
    <row r="103" spans="1:11" x14ac:dyDescent="0.25">
      <c r="A103" s="28" t="str">
        <f t="shared" si="3"/>
        <v>S8-Urban-Tarrant-STAR+PLUS</v>
      </c>
      <c r="B103" s="28" t="s">
        <v>73</v>
      </c>
      <c r="C103" t="s">
        <v>12</v>
      </c>
      <c r="D103" s="27">
        <v>219937005.70227188</v>
      </c>
      <c r="E103" t="s">
        <v>12</v>
      </c>
      <c r="F103" t="s">
        <v>39</v>
      </c>
      <c r="G103" t="s">
        <v>14</v>
      </c>
      <c r="H103" t="s">
        <v>123</v>
      </c>
      <c r="I103" s="29">
        <v>4.9566751187899744E-2</v>
      </c>
      <c r="J103" s="30">
        <f t="shared" si="4"/>
        <v>10901562.84</v>
      </c>
      <c r="K103" s="30">
        <f t="shared" si="5"/>
        <v>4708297.78</v>
      </c>
    </row>
    <row r="104" spans="1:11" x14ac:dyDescent="0.25">
      <c r="A104" s="28" t="str">
        <f t="shared" si="3"/>
        <v>63-Urban-Tarrant-STAR</v>
      </c>
      <c r="B104" s="28">
        <v>63</v>
      </c>
      <c r="C104" t="s">
        <v>21</v>
      </c>
      <c r="D104" s="27">
        <v>163914791.83359605</v>
      </c>
      <c r="E104" t="s">
        <v>21</v>
      </c>
      <c r="F104" t="s">
        <v>39</v>
      </c>
      <c r="G104" t="s">
        <v>10</v>
      </c>
      <c r="H104" t="s">
        <v>123</v>
      </c>
      <c r="I104" s="29">
        <v>2.231346474884913E-2</v>
      </c>
      <c r="J104" s="30">
        <f t="shared" si="4"/>
        <v>3657506.93</v>
      </c>
      <c r="K104" s="30">
        <f t="shared" si="5"/>
        <v>1579647.98</v>
      </c>
    </row>
    <row r="105" spans="1:11" x14ac:dyDescent="0.25">
      <c r="A105" s="28" t="str">
        <f t="shared" si="3"/>
        <v>69-Urban-Tarrant-STAR+PLUS</v>
      </c>
      <c r="B105" s="28">
        <v>69</v>
      </c>
      <c r="C105" t="s">
        <v>21</v>
      </c>
      <c r="D105" s="27">
        <v>0</v>
      </c>
      <c r="E105" t="s">
        <v>21</v>
      </c>
      <c r="F105" t="s">
        <v>39</v>
      </c>
      <c r="G105" t="s">
        <v>14</v>
      </c>
      <c r="H105" t="s">
        <v>123</v>
      </c>
      <c r="I105" s="29">
        <v>4.9566751187899744E-2</v>
      </c>
      <c r="J105" s="30">
        <f t="shared" si="4"/>
        <v>0</v>
      </c>
      <c r="K105" s="30">
        <f t="shared" si="5"/>
        <v>0</v>
      </c>
    </row>
    <row r="106" spans="1:11" x14ac:dyDescent="0.25">
      <c r="A106" s="28" t="str">
        <f t="shared" si="3"/>
        <v>1P-Urban-Travis-STAR</v>
      </c>
      <c r="B106" s="28" t="s">
        <v>53</v>
      </c>
      <c r="C106" t="s">
        <v>48</v>
      </c>
      <c r="D106" s="27">
        <v>58547453.556995392</v>
      </c>
      <c r="E106" t="s">
        <v>48</v>
      </c>
      <c r="F106" t="s">
        <v>41</v>
      </c>
      <c r="G106" t="s">
        <v>10</v>
      </c>
      <c r="H106" t="s">
        <v>123</v>
      </c>
      <c r="I106" s="29">
        <v>0</v>
      </c>
      <c r="J106" s="30">
        <f t="shared" si="4"/>
        <v>0</v>
      </c>
      <c r="K106" s="30">
        <f t="shared" si="5"/>
        <v>0</v>
      </c>
    </row>
    <row r="107" spans="1:11" x14ac:dyDescent="0.25">
      <c r="A107" s="28" t="str">
        <f t="shared" si="3"/>
        <v>K8-Urban-Travis-STAR Kids</v>
      </c>
      <c r="B107" s="28" t="s">
        <v>60</v>
      </c>
      <c r="C107" t="s">
        <v>48</v>
      </c>
      <c r="D107" s="27">
        <v>52809085.147945374</v>
      </c>
      <c r="E107" t="s">
        <v>48</v>
      </c>
      <c r="F107" t="s">
        <v>41</v>
      </c>
      <c r="G107" t="s">
        <v>6</v>
      </c>
      <c r="H107" t="s">
        <v>123</v>
      </c>
      <c r="I107" s="29">
        <v>0</v>
      </c>
      <c r="J107" s="30">
        <f t="shared" si="4"/>
        <v>0</v>
      </c>
      <c r="K107" s="30">
        <f t="shared" si="5"/>
        <v>0</v>
      </c>
    </row>
    <row r="108" spans="1:11" x14ac:dyDescent="0.25">
      <c r="A108" s="28" t="str">
        <f t="shared" si="3"/>
        <v>1A-Urban-Travis-STAR</v>
      </c>
      <c r="B108" s="28" t="s">
        <v>67</v>
      </c>
      <c r="C108" t="s">
        <v>68</v>
      </c>
      <c r="D108" s="27">
        <v>36142099.756370462</v>
      </c>
      <c r="E108" t="s">
        <v>68</v>
      </c>
      <c r="F108" t="s">
        <v>41</v>
      </c>
      <c r="G108" t="s">
        <v>10</v>
      </c>
      <c r="H108" t="s">
        <v>123</v>
      </c>
      <c r="I108" s="29">
        <v>0</v>
      </c>
      <c r="J108" s="30">
        <f t="shared" si="4"/>
        <v>0</v>
      </c>
      <c r="K108" s="30">
        <f t="shared" si="5"/>
        <v>0</v>
      </c>
    </row>
    <row r="109" spans="1:11" x14ac:dyDescent="0.25">
      <c r="A109" s="28" t="str">
        <f t="shared" si="3"/>
        <v>10-Urban-Travis-STAR</v>
      </c>
      <c r="B109" s="28">
        <v>10</v>
      </c>
      <c r="C109" t="s">
        <v>8</v>
      </c>
      <c r="D109" s="27">
        <v>136746786.58941141</v>
      </c>
      <c r="E109" t="s">
        <v>8</v>
      </c>
      <c r="F109" t="s">
        <v>41</v>
      </c>
      <c r="G109" t="s">
        <v>10</v>
      </c>
      <c r="H109" t="s">
        <v>123</v>
      </c>
      <c r="I109" s="29">
        <v>0</v>
      </c>
      <c r="J109" s="30">
        <f t="shared" si="4"/>
        <v>0</v>
      </c>
      <c r="K109" s="30">
        <f t="shared" si="5"/>
        <v>0</v>
      </c>
    </row>
    <row r="110" spans="1:11" x14ac:dyDescent="0.25">
      <c r="A110" s="28" t="str">
        <f t="shared" si="3"/>
        <v>KL-Urban-Travis-STAR Kids</v>
      </c>
      <c r="B110" s="28" t="s">
        <v>40</v>
      </c>
      <c r="C110" t="s">
        <v>8</v>
      </c>
      <c r="D110" s="27">
        <v>33624125.62061967</v>
      </c>
      <c r="E110" t="s">
        <v>8</v>
      </c>
      <c r="F110" t="s">
        <v>41</v>
      </c>
      <c r="G110" t="s">
        <v>6</v>
      </c>
      <c r="H110" t="s">
        <v>123</v>
      </c>
      <c r="I110" s="29">
        <v>0</v>
      </c>
      <c r="J110" s="30">
        <f t="shared" si="4"/>
        <v>0</v>
      </c>
      <c r="K110" s="30">
        <f t="shared" si="5"/>
        <v>0</v>
      </c>
    </row>
    <row r="111" spans="1:11" x14ac:dyDescent="0.25">
      <c r="A111" s="28" t="str">
        <f t="shared" si="3"/>
        <v>S4-Urban-Travis-STAR+PLUS</v>
      </c>
      <c r="B111" s="28" t="s">
        <v>82</v>
      </c>
      <c r="C111" t="s">
        <v>8</v>
      </c>
      <c r="D111" s="27">
        <v>70259916.127238616</v>
      </c>
      <c r="E111" t="s">
        <v>8</v>
      </c>
      <c r="F111" t="s">
        <v>41</v>
      </c>
      <c r="G111" t="s">
        <v>14</v>
      </c>
      <c r="H111" t="s">
        <v>123</v>
      </c>
      <c r="I111" s="29">
        <v>1.6148722677364648E-2</v>
      </c>
      <c r="J111" s="30">
        <f t="shared" si="4"/>
        <v>1134607.8999999999</v>
      </c>
      <c r="K111" s="30">
        <f t="shared" si="5"/>
        <v>490028.08</v>
      </c>
    </row>
    <row r="112" spans="1:11" x14ac:dyDescent="0.25">
      <c r="A112" s="28" t="str">
        <f t="shared" si="3"/>
        <v>18-Urban-Travis-STAR+PLUS</v>
      </c>
      <c r="B112" s="28">
        <v>18</v>
      </c>
      <c r="C112" t="s">
        <v>12</v>
      </c>
      <c r="D112" s="27">
        <v>189151546.85698593</v>
      </c>
      <c r="E112" t="s">
        <v>12</v>
      </c>
      <c r="F112" t="s">
        <v>41</v>
      </c>
      <c r="G112" t="s">
        <v>14</v>
      </c>
      <c r="H112" t="s">
        <v>123</v>
      </c>
      <c r="I112" s="29">
        <v>1.6148722677364648E-2</v>
      </c>
      <c r="J112" s="30">
        <f t="shared" si="4"/>
        <v>3054555.87</v>
      </c>
      <c r="K112" s="30">
        <f t="shared" si="5"/>
        <v>1319238.24</v>
      </c>
    </row>
    <row r="113" spans="1:11" x14ac:dyDescent="0.25">
      <c r="A113" s="28" t="str">
        <f t="shared" si="3"/>
        <v>19-Urban-Travis-STAR+PLUS</v>
      </c>
      <c r="B113" s="28">
        <v>19</v>
      </c>
      <c r="C113" t="s">
        <v>21</v>
      </c>
      <c r="D113" s="27">
        <v>0</v>
      </c>
      <c r="E113" t="s">
        <v>21</v>
      </c>
      <c r="F113" t="s">
        <v>41</v>
      </c>
      <c r="G113" t="s">
        <v>14</v>
      </c>
      <c r="H113" t="s">
        <v>123</v>
      </c>
      <c r="I113" s="29">
        <v>1.6148722677364648E-2</v>
      </c>
      <c r="J113" s="30">
        <f t="shared" si="4"/>
        <v>0</v>
      </c>
      <c r="K113" s="30">
        <f t="shared" si="5"/>
        <v>0</v>
      </c>
    </row>
    <row r="114" spans="1:11" x14ac:dyDescent="0.25">
      <c r="A114" s="28" t="str">
        <f t="shared" si="3"/>
        <v>43-Children's-Bexar-STAR</v>
      </c>
      <c r="B114" s="28">
        <v>43</v>
      </c>
      <c r="C114" t="s">
        <v>23</v>
      </c>
      <c r="D114" s="27">
        <v>42475859.200582847</v>
      </c>
      <c r="E114" t="s">
        <v>23</v>
      </c>
      <c r="F114" t="s">
        <v>22</v>
      </c>
      <c r="G114" t="s">
        <v>10</v>
      </c>
      <c r="H114" t="s">
        <v>120</v>
      </c>
      <c r="I114" s="29">
        <v>0</v>
      </c>
      <c r="J114" s="30">
        <f t="shared" si="4"/>
        <v>0</v>
      </c>
      <c r="K114" s="30">
        <f t="shared" si="5"/>
        <v>0</v>
      </c>
    </row>
    <row r="115" spans="1:11" x14ac:dyDescent="0.25">
      <c r="A115" s="28" t="str">
        <f t="shared" si="3"/>
        <v>42-Children's-Bexar-STAR</v>
      </c>
      <c r="B115" s="28">
        <v>42</v>
      </c>
      <c r="C115" t="s">
        <v>61</v>
      </c>
      <c r="D115" s="27">
        <v>176193588.72673175</v>
      </c>
      <c r="E115" t="s">
        <v>61</v>
      </c>
      <c r="F115" t="s">
        <v>22</v>
      </c>
      <c r="G115" t="s">
        <v>10</v>
      </c>
      <c r="H115" t="s">
        <v>120</v>
      </c>
      <c r="I115" s="29">
        <v>0</v>
      </c>
      <c r="J115" s="30">
        <f t="shared" si="4"/>
        <v>0</v>
      </c>
      <c r="K115" s="30">
        <f t="shared" si="5"/>
        <v>0</v>
      </c>
    </row>
    <row r="116" spans="1:11" x14ac:dyDescent="0.25">
      <c r="A116" s="28" t="str">
        <f t="shared" si="3"/>
        <v>KA-Children's-Bexar-STAR Kids</v>
      </c>
      <c r="B116" s="28" t="s">
        <v>109</v>
      </c>
      <c r="C116" t="s">
        <v>61</v>
      </c>
      <c r="D116" s="27">
        <v>92359815.788159296</v>
      </c>
      <c r="E116" t="s">
        <v>61</v>
      </c>
      <c r="F116" t="s">
        <v>22</v>
      </c>
      <c r="G116" t="s">
        <v>6</v>
      </c>
      <c r="H116" t="s">
        <v>120</v>
      </c>
      <c r="I116" s="29">
        <v>8.410135095889555E-4</v>
      </c>
      <c r="J116" s="30">
        <f t="shared" si="4"/>
        <v>77675.850000000006</v>
      </c>
      <c r="K116" s="30">
        <f t="shared" si="5"/>
        <v>33547.58</v>
      </c>
    </row>
    <row r="117" spans="1:11" x14ac:dyDescent="0.25">
      <c r="A117" s="28" t="str">
        <f t="shared" si="3"/>
        <v>S1-Children's-Bexar-STAR+PLUS</v>
      </c>
      <c r="B117" s="28" t="s">
        <v>70</v>
      </c>
      <c r="C117" t="s">
        <v>61</v>
      </c>
      <c r="D117" s="27">
        <v>168341951.75713345</v>
      </c>
      <c r="E117" t="s">
        <v>61</v>
      </c>
      <c r="F117" t="s">
        <v>22</v>
      </c>
      <c r="G117" t="s">
        <v>14</v>
      </c>
      <c r="H117" t="s">
        <v>120</v>
      </c>
      <c r="I117" s="29">
        <v>0</v>
      </c>
      <c r="J117" s="30">
        <f t="shared" si="4"/>
        <v>0</v>
      </c>
      <c r="K117" s="30">
        <f t="shared" si="5"/>
        <v>0</v>
      </c>
    </row>
    <row r="118" spans="1:11" x14ac:dyDescent="0.25">
      <c r="A118" s="28" t="str">
        <f t="shared" si="3"/>
        <v>46-Children's-Bexar-STAR+PLUS</v>
      </c>
      <c r="B118" s="28">
        <v>46</v>
      </c>
      <c r="C118" t="s">
        <v>28</v>
      </c>
      <c r="D118" s="27">
        <v>187297480.01505354</v>
      </c>
      <c r="E118" t="s">
        <v>28</v>
      </c>
      <c r="F118" t="s">
        <v>22</v>
      </c>
      <c r="G118" t="s">
        <v>14</v>
      </c>
      <c r="H118" t="s">
        <v>120</v>
      </c>
      <c r="I118" s="29">
        <v>0</v>
      </c>
      <c r="J118" s="30">
        <f t="shared" si="4"/>
        <v>0</v>
      </c>
      <c r="K118" s="30">
        <f t="shared" si="5"/>
        <v>0</v>
      </c>
    </row>
    <row r="119" spans="1:11" x14ac:dyDescent="0.25">
      <c r="A119" s="28" t="str">
        <f t="shared" si="3"/>
        <v>40-Children's-Bexar-STAR</v>
      </c>
      <c r="B119" s="28">
        <v>40</v>
      </c>
      <c r="C119" t="s">
        <v>8</v>
      </c>
      <c r="D119" s="27">
        <v>205005831.15724114</v>
      </c>
      <c r="E119" t="s">
        <v>8</v>
      </c>
      <c r="F119" t="s">
        <v>22</v>
      </c>
      <c r="G119" t="s">
        <v>10</v>
      </c>
      <c r="H119" t="s">
        <v>120</v>
      </c>
      <c r="I119" s="29">
        <v>0</v>
      </c>
      <c r="J119" s="30">
        <f t="shared" si="4"/>
        <v>0</v>
      </c>
      <c r="K119" s="30">
        <f t="shared" si="5"/>
        <v>0</v>
      </c>
    </row>
    <row r="120" spans="1:11" x14ac:dyDescent="0.25">
      <c r="A120" s="28" t="str">
        <f t="shared" si="3"/>
        <v>47-Children's-Bexar-STAR+PLUS</v>
      </c>
      <c r="B120" s="28">
        <v>47</v>
      </c>
      <c r="C120" t="s">
        <v>8</v>
      </c>
      <c r="D120" s="27">
        <v>0</v>
      </c>
      <c r="E120" t="s">
        <v>8</v>
      </c>
      <c r="F120" t="s">
        <v>22</v>
      </c>
      <c r="G120" t="s">
        <v>14</v>
      </c>
      <c r="H120" t="s">
        <v>120</v>
      </c>
      <c r="I120" s="29">
        <v>0</v>
      </c>
      <c r="J120" s="30">
        <f t="shared" si="4"/>
        <v>0</v>
      </c>
      <c r="K120" s="30">
        <f t="shared" si="5"/>
        <v>0</v>
      </c>
    </row>
    <row r="121" spans="1:11" x14ac:dyDescent="0.25">
      <c r="A121" s="28" t="str">
        <f t="shared" si="3"/>
        <v>KE-Children's-Bexar-STAR Kids</v>
      </c>
      <c r="B121" s="28" t="s">
        <v>54</v>
      </c>
      <c r="C121" t="s">
        <v>8</v>
      </c>
      <c r="D121" s="27">
        <v>82313273.609127909</v>
      </c>
      <c r="E121" t="s">
        <v>8</v>
      </c>
      <c r="F121" t="s">
        <v>22</v>
      </c>
      <c r="G121" t="s">
        <v>6</v>
      </c>
      <c r="H121" t="s">
        <v>120</v>
      </c>
      <c r="I121" s="29">
        <v>8.410135095889555E-4</v>
      </c>
      <c r="J121" s="30">
        <f t="shared" si="4"/>
        <v>69226.58</v>
      </c>
      <c r="K121" s="30">
        <f t="shared" si="5"/>
        <v>29898.41</v>
      </c>
    </row>
    <row r="122" spans="1:11" x14ac:dyDescent="0.25">
      <c r="A122" s="28" t="str">
        <f t="shared" si="3"/>
        <v>S5-Children's-Bexar-STAR+PLUS</v>
      </c>
      <c r="B122" s="28" t="s">
        <v>29</v>
      </c>
      <c r="C122" t="s">
        <v>12</v>
      </c>
      <c r="D122" s="27">
        <v>166818931.18939701</v>
      </c>
      <c r="E122" t="s">
        <v>12</v>
      </c>
      <c r="F122" t="s">
        <v>22</v>
      </c>
      <c r="G122" t="s">
        <v>14</v>
      </c>
      <c r="H122" t="s">
        <v>120</v>
      </c>
      <c r="I122" s="29">
        <v>0</v>
      </c>
      <c r="J122" s="30">
        <f t="shared" si="4"/>
        <v>0</v>
      </c>
      <c r="K122" s="30">
        <f t="shared" si="5"/>
        <v>0</v>
      </c>
    </row>
    <row r="123" spans="1:11" x14ac:dyDescent="0.25">
      <c r="A123" s="28" t="str">
        <f t="shared" si="3"/>
        <v>44-Children's-Bexar-STAR</v>
      </c>
      <c r="B123" s="28">
        <v>44</v>
      </c>
      <c r="C123" t="s">
        <v>21</v>
      </c>
      <c r="D123" s="27">
        <v>14984719.494238997</v>
      </c>
      <c r="E123" t="s">
        <v>21</v>
      </c>
      <c r="F123" t="s">
        <v>22</v>
      </c>
      <c r="G123" t="s">
        <v>10</v>
      </c>
      <c r="H123" t="s">
        <v>120</v>
      </c>
      <c r="I123" s="29">
        <v>0</v>
      </c>
      <c r="J123" s="30">
        <f t="shared" si="4"/>
        <v>0</v>
      </c>
      <c r="K123" s="30">
        <f t="shared" si="5"/>
        <v>0</v>
      </c>
    </row>
    <row r="124" spans="1:11" x14ac:dyDescent="0.25">
      <c r="A124" s="28" t="str">
        <f t="shared" si="3"/>
        <v>45-Children's-Bexar-STAR+PLUS</v>
      </c>
      <c r="B124" s="28">
        <v>45</v>
      </c>
      <c r="C124" t="s">
        <v>21</v>
      </c>
      <c r="D124" s="27">
        <v>0</v>
      </c>
      <c r="E124" t="s">
        <v>21</v>
      </c>
      <c r="F124" t="s">
        <v>22</v>
      </c>
      <c r="G124" t="s">
        <v>14</v>
      </c>
      <c r="H124" t="s">
        <v>120</v>
      </c>
      <c r="I124" s="29">
        <v>0</v>
      </c>
      <c r="J124" s="30">
        <f t="shared" si="4"/>
        <v>0</v>
      </c>
      <c r="K124" s="30">
        <f t="shared" si="5"/>
        <v>0</v>
      </c>
    </row>
    <row r="125" spans="1:11" x14ac:dyDescent="0.25">
      <c r="A125" s="28" t="str">
        <f t="shared" si="3"/>
        <v>KW-Children's-Dallas-STAR Kids</v>
      </c>
      <c r="B125" s="28" t="s">
        <v>111</v>
      </c>
      <c r="C125" t="s">
        <v>23</v>
      </c>
      <c r="D125" s="27">
        <v>103658862.34979095</v>
      </c>
      <c r="E125" t="s">
        <v>23</v>
      </c>
      <c r="F125" t="s">
        <v>20</v>
      </c>
      <c r="G125" t="s">
        <v>6</v>
      </c>
      <c r="H125" t="s">
        <v>120</v>
      </c>
      <c r="I125" s="29">
        <v>0.05</v>
      </c>
      <c r="J125" s="30">
        <f t="shared" si="4"/>
        <v>5182943.12</v>
      </c>
      <c r="K125" s="30">
        <f t="shared" si="5"/>
        <v>2238471.67</v>
      </c>
    </row>
    <row r="126" spans="1:11" x14ac:dyDescent="0.25">
      <c r="A126" s="28" t="str">
        <f t="shared" si="3"/>
        <v>95-Children's-Dallas-STAR</v>
      </c>
      <c r="B126" s="28">
        <v>95</v>
      </c>
      <c r="C126" t="s">
        <v>28</v>
      </c>
      <c r="D126" s="27">
        <v>68498736.419801921</v>
      </c>
      <c r="E126" t="s">
        <v>28</v>
      </c>
      <c r="F126" t="s">
        <v>20</v>
      </c>
      <c r="G126" t="s">
        <v>10</v>
      </c>
      <c r="H126" t="s">
        <v>120</v>
      </c>
      <c r="I126" s="29">
        <v>2.3996712949541366E-2</v>
      </c>
      <c r="J126" s="30">
        <f t="shared" si="4"/>
        <v>1643744.52</v>
      </c>
      <c r="K126" s="30">
        <f t="shared" si="5"/>
        <v>709920.11</v>
      </c>
    </row>
    <row r="127" spans="1:11" x14ac:dyDescent="0.25">
      <c r="A127" s="28" t="str">
        <f t="shared" si="3"/>
        <v>9F-Children's-Dallas-STAR+PLUS</v>
      </c>
      <c r="B127" s="28" t="s">
        <v>96</v>
      </c>
      <c r="C127" t="s">
        <v>28</v>
      </c>
      <c r="D127" s="27">
        <v>371169089.89319175</v>
      </c>
      <c r="E127" t="s">
        <v>28</v>
      </c>
      <c r="F127" t="s">
        <v>20</v>
      </c>
      <c r="G127" t="s">
        <v>14</v>
      </c>
      <c r="H127" t="s">
        <v>120</v>
      </c>
      <c r="I127" s="29">
        <v>0</v>
      </c>
      <c r="J127" s="30">
        <f t="shared" si="4"/>
        <v>0</v>
      </c>
      <c r="K127" s="30">
        <f t="shared" si="5"/>
        <v>0</v>
      </c>
    </row>
    <row r="128" spans="1:11" x14ac:dyDescent="0.25">
      <c r="A128" s="28" t="str">
        <f t="shared" si="3"/>
        <v>93-Children's-Dallas-STAR</v>
      </c>
      <c r="B128" s="28">
        <v>93</v>
      </c>
      <c r="C128" t="s">
        <v>19</v>
      </c>
      <c r="D128" s="27">
        <v>263456268.54927468</v>
      </c>
      <c r="E128" t="s">
        <v>19</v>
      </c>
      <c r="F128" t="s">
        <v>20</v>
      </c>
      <c r="G128" t="s">
        <v>10</v>
      </c>
      <c r="H128" t="s">
        <v>120</v>
      </c>
      <c r="I128" s="29">
        <v>2.3996712949541366E-2</v>
      </c>
      <c r="J128" s="30">
        <f t="shared" si="4"/>
        <v>6322084.4500000002</v>
      </c>
      <c r="K128" s="30">
        <f t="shared" si="5"/>
        <v>2730457.7</v>
      </c>
    </row>
    <row r="129" spans="1:11" x14ac:dyDescent="0.25">
      <c r="A129" s="28" t="str">
        <f t="shared" si="3"/>
        <v>9H-Children's-Dallas-STAR+PLUS</v>
      </c>
      <c r="B129" s="28" t="s">
        <v>74</v>
      </c>
      <c r="C129" t="s">
        <v>8</v>
      </c>
      <c r="D129" s="27">
        <v>297109261.54538572</v>
      </c>
      <c r="E129" t="s">
        <v>8</v>
      </c>
      <c r="F129" t="s">
        <v>20</v>
      </c>
      <c r="G129" t="s">
        <v>14</v>
      </c>
      <c r="H129" t="s">
        <v>120</v>
      </c>
      <c r="I129" s="29">
        <v>0</v>
      </c>
      <c r="J129" s="30">
        <f t="shared" si="4"/>
        <v>0</v>
      </c>
      <c r="K129" s="30">
        <f t="shared" si="5"/>
        <v>0</v>
      </c>
    </row>
    <row r="130" spans="1:11" x14ac:dyDescent="0.25">
      <c r="A130" s="28" t="str">
        <f t="shared" si="3"/>
        <v>S6-Children's-Dallas-STAR+PLUS</v>
      </c>
      <c r="B130" s="28" t="s">
        <v>85</v>
      </c>
      <c r="C130" t="s">
        <v>12</v>
      </c>
      <c r="D130" s="27">
        <v>29753623.10034224</v>
      </c>
      <c r="E130" t="s">
        <v>12</v>
      </c>
      <c r="F130" t="s">
        <v>20</v>
      </c>
      <c r="G130" t="s">
        <v>14</v>
      </c>
      <c r="H130" t="s">
        <v>120</v>
      </c>
      <c r="I130" s="29">
        <v>0</v>
      </c>
      <c r="J130" s="30">
        <f t="shared" si="4"/>
        <v>0</v>
      </c>
      <c r="K130" s="30">
        <f t="shared" si="5"/>
        <v>0</v>
      </c>
    </row>
    <row r="131" spans="1:11" x14ac:dyDescent="0.25">
      <c r="A131" s="28" t="str">
        <f t="shared" si="3"/>
        <v>90-Children's-Dallas-STAR</v>
      </c>
      <c r="B131" s="28">
        <v>90</v>
      </c>
      <c r="C131" t="s">
        <v>21</v>
      </c>
      <c r="D131" s="27">
        <v>355519531.12359583</v>
      </c>
      <c r="E131" t="s">
        <v>21</v>
      </c>
      <c r="F131" t="s">
        <v>20</v>
      </c>
      <c r="G131" t="s">
        <v>10</v>
      </c>
      <c r="H131" t="s">
        <v>120</v>
      </c>
      <c r="I131" s="29">
        <v>2.3996712949541366E-2</v>
      </c>
      <c r="J131" s="30">
        <f t="shared" si="4"/>
        <v>8531300.1400000006</v>
      </c>
      <c r="K131" s="30">
        <f t="shared" si="5"/>
        <v>3684600.28</v>
      </c>
    </row>
    <row r="132" spans="1:11" x14ac:dyDescent="0.25">
      <c r="A132" s="28" t="str">
        <f t="shared" si="3"/>
        <v>K2-Children's-Dallas-STAR Kids</v>
      </c>
      <c r="B132" s="28" t="s">
        <v>108</v>
      </c>
      <c r="C132" t="s">
        <v>21</v>
      </c>
      <c r="D132" s="27">
        <v>164132662.2856127</v>
      </c>
      <c r="E132" t="s">
        <v>21</v>
      </c>
      <c r="F132" t="s">
        <v>20</v>
      </c>
      <c r="G132" t="s">
        <v>6</v>
      </c>
      <c r="H132" t="s">
        <v>120</v>
      </c>
      <c r="I132" s="29">
        <v>0.05</v>
      </c>
      <c r="J132" s="30">
        <f t="shared" si="4"/>
        <v>8206633.1100000003</v>
      </c>
      <c r="K132" s="30">
        <f t="shared" si="5"/>
        <v>3544379.19</v>
      </c>
    </row>
    <row r="133" spans="1:11" x14ac:dyDescent="0.25">
      <c r="A133" s="28" t="str">
        <f t="shared" ref="A133:A196" si="6">_xlfn.CONCAT(B133,"-",H133,"-",F133,"-",G133)</f>
        <v>37-Children's-El Paso-STAR</v>
      </c>
      <c r="B133" s="28">
        <v>37</v>
      </c>
      <c r="C133" t="s">
        <v>44</v>
      </c>
      <c r="D133" s="27">
        <v>97052670.392179996</v>
      </c>
      <c r="E133" t="s">
        <v>44</v>
      </c>
      <c r="F133" t="s">
        <v>45</v>
      </c>
      <c r="G133" t="s">
        <v>10</v>
      </c>
      <c r="H133" t="s">
        <v>120</v>
      </c>
      <c r="I133" s="29">
        <v>0</v>
      </c>
      <c r="J133" s="30">
        <f t="shared" ref="J133:J196" si="7">ROUND(D133*I133,2)</f>
        <v>0</v>
      </c>
      <c r="K133" s="30">
        <f t="shared" ref="K133:K196" si="8">ROUND(J133*$K$1*1.08,2)</f>
        <v>0</v>
      </c>
    </row>
    <row r="134" spans="1:11" x14ac:dyDescent="0.25">
      <c r="A134" s="28" t="str">
        <f t="shared" si="6"/>
        <v>S2-Children's-El Paso-STAR+PLUS</v>
      </c>
      <c r="B134" s="28" t="s">
        <v>43</v>
      </c>
      <c r="C134" t="s">
        <v>44</v>
      </c>
      <c r="D134" s="27">
        <v>93146959.923943251</v>
      </c>
      <c r="E134" t="s">
        <v>44</v>
      </c>
      <c r="F134" t="s">
        <v>45</v>
      </c>
      <c r="G134" t="s">
        <v>14</v>
      </c>
      <c r="H134" t="s">
        <v>120</v>
      </c>
      <c r="I134" s="29">
        <v>0</v>
      </c>
      <c r="J134" s="30">
        <f t="shared" si="7"/>
        <v>0</v>
      </c>
      <c r="K134" s="30">
        <f t="shared" si="8"/>
        <v>0</v>
      </c>
    </row>
    <row r="135" spans="1:11" x14ac:dyDescent="0.25">
      <c r="A135" s="28" t="str">
        <f t="shared" si="6"/>
        <v>31-Children's-EL PASO-STAR</v>
      </c>
      <c r="B135" s="28">
        <v>31</v>
      </c>
      <c r="C135" t="s">
        <v>28</v>
      </c>
      <c r="D135" s="27">
        <v>7452375.3546443209</v>
      </c>
      <c r="E135" t="s">
        <v>28</v>
      </c>
      <c r="F135" t="s">
        <v>146</v>
      </c>
      <c r="G135" t="s">
        <v>10</v>
      </c>
      <c r="H135" t="s">
        <v>120</v>
      </c>
      <c r="I135" s="29">
        <v>0</v>
      </c>
      <c r="J135" s="30">
        <f t="shared" si="7"/>
        <v>0</v>
      </c>
      <c r="K135" s="30">
        <f t="shared" si="8"/>
        <v>0</v>
      </c>
    </row>
    <row r="136" spans="1:11" x14ac:dyDescent="0.25">
      <c r="A136" s="28" t="str">
        <f t="shared" si="6"/>
        <v>33-Children's-EL PASO-STAR+PLUS</v>
      </c>
      <c r="B136" s="28">
        <v>33</v>
      </c>
      <c r="C136" t="s">
        <v>28</v>
      </c>
      <c r="D136" s="27">
        <v>123395109.16634838</v>
      </c>
      <c r="E136" t="s">
        <v>28</v>
      </c>
      <c r="F136" t="s">
        <v>146</v>
      </c>
      <c r="G136" t="s">
        <v>14</v>
      </c>
      <c r="H136" t="s">
        <v>120</v>
      </c>
      <c r="I136" s="29">
        <v>0</v>
      </c>
      <c r="J136" s="30">
        <f t="shared" si="7"/>
        <v>0</v>
      </c>
      <c r="K136" s="30">
        <f t="shared" si="8"/>
        <v>0</v>
      </c>
    </row>
    <row r="137" spans="1:11" x14ac:dyDescent="0.25">
      <c r="A137" s="28" t="str">
        <f t="shared" si="6"/>
        <v>36-Children's-El Paso-STAR</v>
      </c>
      <c r="B137" s="28">
        <v>36</v>
      </c>
      <c r="C137" t="s">
        <v>8</v>
      </c>
      <c r="D137" s="27">
        <v>68919484.326229006</v>
      </c>
      <c r="E137" t="s">
        <v>8</v>
      </c>
      <c r="F137" t="s">
        <v>45</v>
      </c>
      <c r="G137" t="s">
        <v>10</v>
      </c>
      <c r="H137" t="s">
        <v>120</v>
      </c>
      <c r="I137" s="29">
        <v>0</v>
      </c>
      <c r="J137" s="30">
        <f t="shared" si="7"/>
        <v>0</v>
      </c>
      <c r="K137" s="30">
        <f t="shared" si="8"/>
        <v>0</v>
      </c>
    </row>
    <row r="138" spans="1:11" x14ac:dyDescent="0.25">
      <c r="A138" s="28" t="str">
        <f t="shared" si="6"/>
        <v>KF-Children's-El Paso-STAR Kids</v>
      </c>
      <c r="B138" s="28" t="s">
        <v>102</v>
      </c>
      <c r="C138" t="s">
        <v>8</v>
      </c>
      <c r="D138" s="27">
        <v>38777843.700360492</v>
      </c>
      <c r="E138" t="s">
        <v>8</v>
      </c>
      <c r="F138" t="s">
        <v>45</v>
      </c>
      <c r="G138" t="s">
        <v>6</v>
      </c>
      <c r="H138" t="s">
        <v>120</v>
      </c>
      <c r="I138" s="29">
        <v>2.7045003187982438E-3</v>
      </c>
      <c r="J138" s="30">
        <f t="shared" si="7"/>
        <v>104874.69</v>
      </c>
      <c r="K138" s="30">
        <f t="shared" si="8"/>
        <v>45294.54</v>
      </c>
    </row>
    <row r="139" spans="1:11" x14ac:dyDescent="0.25">
      <c r="A139" s="28" t="str">
        <f t="shared" si="6"/>
        <v>34-Children's-El Paso-STAR+PLUS</v>
      </c>
      <c r="B139" s="28">
        <v>34</v>
      </c>
      <c r="C139" t="s">
        <v>21</v>
      </c>
      <c r="D139" s="27">
        <v>0</v>
      </c>
      <c r="E139" t="s">
        <v>21</v>
      </c>
      <c r="F139" t="s">
        <v>45</v>
      </c>
      <c r="G139" t="s">
        <v>14</v>
      </c>
      <c r="H139" t="s">
        <v>120</v>
      </c>
      <c r="I139" s="29">
        <v>0</v>
      </c>
      <c r="J139" s="30">
        <f t="shared" si="7"/>
        <v>0</v>
      </c>
      <c r="K139" s="30">
        <f t="shared" si="8"/>
        <v>0</v>
      </c>
    </row>
    <row r="140" spans="1:11" x14ac:dyDescent="0.25">
      <c r="A140" s="28" t="str">
        <f t="shared" si="6"/>
        <v>K3-Children's-El Paso-STAR Kids</v>
      </c>
      <c r="B140" s="28" t="s">
        <v>55</v>
      </c>
      <c r="C140" t="s">
        <v>21</v>
      </c>
      <c r="D140" s="27">
        <v>14016757.216533026</v>
      </c>
      <c r="E140" t="s">
        <v>21</v>
      </c>
      <c r="F140" t="s">
        <v>45</v>
      </c>
      <c r="G140" t="s">
        <v>6</v>
      </c>
      <c r="H140" t="s">
        <v>120</v>
      </c>
      <c r="I140" s="29">
        <v>2.7045003187982438E-3</v>
      </c>
      <c r="J140" s="30">
        <f t="shared" si="7"/>
        <v>37908.32</v>
      </c>
      <c r="K140" s="30">
        <f t="shared" si="8"/>
        <v>16372.3</v>
      </c>
    </row>
    <row r="141" spans="1:11" x14ac:dyDescent="0.25">
      <c r="A141" s="28" t="str">
        <f t="shared" si="6"/>
        <v>79-Children's-Harris-STAR</v>
      </c>
      <c r="B141" s="28">
        <v>79</v>
      </c>
      <c r="C141" t="s">
        <v>16</v>
      </c>
      <c r="D141" s="27">
        <v>406530605.80384243</v>
      </c>
      <c r="E141" t="s">
        <v>16</v>
      </c>
      <c r="F141" t="s">
        <v>13</v>
      </c>
      <c r="G141" t="s">
        <v>10</v>
      </c>
      <c r="H141" t="s">
        <v>120</v>
      </c>
      <c r="I141" s="29">
        <v>0</v>
      </c>
      <c r="J141" s="30">
        <f t="shared" si="7"/>
        <v>0</v>
      </c>
      <c r="K141" s="30">
        <f t="shared" si="8"/>
        <v>0</v>
      </c>
    </row>
    <row r="142" spans="1:11" x14ac:dyDescent="0.25">
      <c r="A142" s="28" t="str">
        <f t="shared" si="6"/>
        <v>S3-Children's-Harris-STAR+PLUS</v>
      </c>
      <c r="B142" s="28" t="s">
        <v>15</v>
      </c>
      <c r="C142" t="s">
        <v>16</v>
      </c>
      <c r="D142" s="27">
        <v>208472254.56496274</v>
      </c>
      <c r="E142" t="s">
        <v>16</v>
      </c>
      <c r="F142" t="s">
        <v>13</v>
      </c>
      <c r="G142" t="s">
        <v>14</v>
      </c>
      <c r="H142" t="s">
        <v>120</v>
      </c>
      <c r="I142" s="29">
        <v>0</v>
      </c>
      <c r="J142" s="30">
        <f t="shared" si="7"/>
        <v>0</v>
      </c>
      <c r="K142" s="30">
        <f t="shared" si="8"/>
        <v>0</v>
      </c>
    </row>
    <row r="143" spans="1:11" x14ac:dyDescent="0.25">
      <c r="A143" s="28" t="str">
        <f t="shared" si="6"/>
        <v>7G-Children's-Harris-STAR</v>
      </c>
      <c r="B143" s="28" t="s">
        <v>90</v>
      </c>
      <c r="C143" t="s">
        <v>28</v>
      </c>
      <c r="D143" s="27">
        <v>34979333.78586366</v>
      </c>
      <c r="E143" t="s">
        <v>28</v>
      </c>
      <c r="F143" t="s">
        <v>13</v>
      </c>
      <c r="G143" t="s">
        <v>10</v>
      </c>
      <c r="H143" t="s">
        <v>120</v>
      </c>
      <c r="I143" s="29">
        <v>0</v>
      </c>
      <c r="J143" s="30">
        <f t="shared" si="7"/>
        <v>0</v>
      </c>
      <c r="K143" s="30">
        <f t="shared" si="8"/>
        <v>0</v>
      </c>
    </row>
    <row r="144" spans="1:11" x14ac:dyDescent="0.25">
      <c r="A144" s="28" t="str">
        <f t="shared" si="6"/>
        <v>7S-Children's-HARRIS-STAR+PLUS</v>
      </c>
      <c r="B144" s="28" t="s">
        <v>52</v>
      </c>
      <c r="C144" t="s">
        <v>28</v>
      </c>
      <c r="D144" s="27">
        <v>234411088.01094651</v>
      </c>
      <c r="E144" t="s">
        <v>28</v>
      </c>
      <c r="F144" t="s">
        <v>147</v>
      </c>
      <c r="G144" t="s">
        <v>14</v>
      </c>
      <c r="H144" t="s">
        <v>120</v>
      </c>
      <c r="I144" s="29">
        <v>0</v>
      </c>
      <c r="J144" s="30">
        <f t="shared" si="7"/>
        <v>0</v>
      </c>
      <c r="K144" s="30">
        <f t="shared" si="8"/>
        <v>0</v>
      </c>
    </row>
    <row r="145" spans="1:11" x14ac:dyDescent="0.25">
      <c r="A145" s="28" t="str">
        <f t="shared" si="6"/>
        <v>72-Children's-Harris-STAR</v>
      </c>
      <c r="B145" s="28">
        <v>72</v>
      </c>
      <c r="C145" t="s">
        <v>4</v>
      </c>
      <c r="D145" s="27">
        <v>565038535.53860629</v>
      </c>
      <c r="E145" t="s">
        <v>4</v>
      </c>
      <c r="F145" t="s">
        <v>13</v>
      </c>
      <c r="G145" t="s">
        <v>10</v>
      </c>
      <c r="H145" t="s">
        <v>120</v>
      </c>
      <c r="I145" s="29">
        <v>0</v>
      </c>
      <c r="J145" s="30">
        <f t="shared" si="7"/>
        <v>0</v>
      </c>
      <c r="K145" s="30">
        <f t="shared" si="8"/>
        <v>0</v>
      </c>
    </row>
    <row r="146" spans="1:11" x14ac:dyDescent="0.25">
      <c r="A146" s="28" t="str">
        <f t="shared" si="6"/>
        <v>KM-Children's-Harris-STAR Kids</v>
      </c>
      <c r="B146" s="28" t="s">
        <v>72</v>
      </c>
      <c r="C146" t="s">
        <v>4</v>
      </c>
      <c r="D146" s="27">
        <v>287970493.5997591</v>
      </c>
      <c r="E146" t="s">
        <v>4</v>
      </c>
      <c r="F146" t="s">
        <v>13</v>
      </c>
      <c r="G146" t="s">
        <v>6</v>
      </c>
      <c r="H146" t="s">
        <v>120</v>
      </c>
      <c r="I146" s="29">
        <v>9.3851223637376102E-4</v>
      </c>
      <c r="J146" s="30">
        <f t="shared" si="7"/>
        <v>270263.83</v>
      </c>
      <c r="K146" s="30">
        <f t="shared" si="8"/>
        <v>116724.79</v>
      </c>
    </row>
    <row r="147" spans="1:11" x14ac:dyDescent="0.25">
      <c r="A147" s="28" t="str">
        <f t="shared" si="6"/>
        <v>7H-Children's-HARRIS-STAR</v>
      </c>
      <c r="B147" s="28" t="s">
        <v>97</v>
      </c>
      <c r="C147" t="s">
        <v>12</v>
      </c>
      <c r="D147" s="27">
        <v>219748384.20860082</v>
      </c>
      <c r="E147" t="s">
        <v>12</v>
      </c>
      <c r="F147" t="s">
        <v>147</v>
      </c>
      <c r="G147" t="s">
        <v>10</v>
      </c>
      <c r="H147" t="s">
        <v>120</v>
      </c>
      <c r="I147" s="29">
        <v>0</v>
      </c>
      <c r="J147" s="30">
        <f t="shared" si="7"/>
        <v>0</v>
      </c>
      <c r="K147" s="30">
        <f t="shared" si="8"/>
        <v>0</v>
      </c>
    </row>
    <row r="148" spans="1:11" x14ac:dyDescent="0.25">
      <c r="A148" s="28" t="str">
        <f t="shared" si="6"/>
        <v>7R-Children's-Harris-STAR+PLUS</v>
      </c>
      <c r="B148" s="28" t="s">
        <v>11</v>
      </c>
      <c r="C148" t="s">
        <v>12</v>
      </c>
      <c r="D148" s="27">
        <v>699614060.00816584</v>
      </c>
      <c r="E148" t="s">
        <v>12</v>
      </c>
      <c r="F148" t="s">
        <v>13</v>
      </c>
      <c r="G148" t="s">
        <v>14</v>
      </c>
      <c r="H148" t="s">
        <v>120</v>
      </c>
      <c r="I148" s="29">
        <v>0</v>
      </c>
      <c r="J148" s="30">
        <f t="shared" si="7"/>
        <v>0</v>
      </c>
      <c r="K148" s="30">
        <f t="shared" si="8"/>
        <v>0</v>
      </c>
    </row>
    <row r="149" spans="1:11" x14ac:dyDescent="0.25">
      <c r="A149" s="28" t="str">
        <f t="shared" si="6"/>
        <v>KQ-Children's-Harris-STAR Kids</v>
      </c>
      <c r="B149" s="28" t="s">
        <v>25</v>
      </c>
      <c r="C149" t="s">
        <v>12</v>
      </c>
      <c r="D149" s="27">
        <v>112918459.64081107</v>
      </c>
      <c r="E149" t="s">
        <v>12</v>
      </c>
      <c r="F149" t="s">
        <v>13</v>
      </c>
      <c r="G149" t="s">
        <v>6</v>
      </c>
      <c r="H149" t="s">
        <v>120</v>
      </c>
      <c r="I149" s="29">
        <v>9.3851223637376102E-4</v>
      </c>
      <c r="J149" s="30">
        <f t="shared" si="7"/>
        <v>105975.36</v>
      </c>
      <c r="K149" s="30">
        <f t="shared" si="8"/>
        <v>45769.91</v>
      </c>
    </row>
    <row r="150" spans="1:11" x14ac:dyDescent="0.25">
      <c r="A150" s="28" t="str">
        <f t="shared" si="6"/>
        <v>71-Children's-Harris-STAR</v>
      </c>
      <c r="B150" s="28">
        <v>71</v>
      </c>
      <c r="C150" t="s">
        <v>21</v>
      </c>
      <c r="D150" s="27">
        <v>108907873.9828074</v>
      </c>
      <c r="E150" t="s">
        <v>21</v>
      </c>
      <c r="F150" t="s">
        <v>13</v>
      </c>
      <c r="G150" t="s">
        <v>10</v>
      </c>
      <c r="H150" t="s">
        <v>120</v>
      </c>
      <c r="I150" s="29">
        <v>0</v>
      </c>
      <c r="J150" s="30">
        <f t="shared" si="7"/>
        <v>0</v>
      </c>
      <c r="K150" s="30">
        <f t="shared" si="8"/>
        <v>0</v>
      </c>
    </row>
    <row r="151" spans="1:11" x14ac:dyDescent="0.25">
      <c r="A151" s="28" t="str">
        <f t="shared" si="6"/>
        <v>7P-Children's-Harris-STAR+PLUS</v>
      </c>
      <c r="B151" s="28" t="s">
        <v>63</v>
      </c>
      <c r="C151" t="s">
        <v>21</v>
      </c>
      <c r="D151" s="27">
        <v>0</v>
      </c>
      <c r="E151" t="s">
        <v>21</v>
      </c>
      <c r="F151" t="s">
        <v>13</v>
      </c>
      <c r="G151" t="s">
        <v>14</v>
      </c>
      <c r="H151" t="s">
        <v>120</v>
      </c>
      <c r="I151" s="29">
        <v>0</v>
      </c>
      <c r="J151" s="30">
        <f t="shared" si="7"/>
        <v>0</v>
      </c>
      <c r="K151" s="30">
        <f t="shared" si="8"/>
        <v>0</v>
      </c>
    </row>
    <row r="152" spans="1:11" x14ac:dyDescent="0.25">
      <c r="A152" s="28" t="str">
        <f t="shared" si="6"/>
        <v>K4-Children's-Harris-STAR Kids</v>
      </c>
      <c r="B152" s="28" t="s">
        <v>100</v>
      </c>
      <c r="C152" t="s">
        <v>21</v>
      </c>
      <c r="D152" s="27">
        <v>58676563.228098676</v>
      </c>
      <c r="E152" t="s">
        <v>21</v>
      </c>
      <c r="F152" t="s">
        <v>13</v>
      </c>
      <c r="G152" t="s">
        <v>6</v>
      </c>
      <c r="H152" t="s">
        <v>120</v>
      </c>
      <c r="I152" s="29">
        <v>9.3851223637376102E-4</v>
      </c>
      <c r="J152" s="30">
        <f t="shared" si="7"/>
        <v>55068.67</v>
      </c>
      <c r="K152" s="30">
        <f t="shared" si="8"/>
        <v>23783.72</v>
      </c>
    </row>
    <row r="153" spans="1:11" x14ac:dyDescent="0.25">
      <c r="A153" s="28" t="str">
        <f t="shared" si="6"/>
        <v>H4-Children's-Hidalgo-STAR</v>
      </c>
      <c r="B153" s="28" t="s">
        <v>81</v>
      </c>
      <c r="C153" t="s">
        <v>33</v>
      </c>
      <c r="D153" s="27">
        <v>195738683.27545452</v>
      </c>
      <c r="E153" t="s">
        <v>33</v>
      </c>
      <c r="F153" t="s">
        <v>66</v>
      </c>
      <c r="G153" t="s">
        <v>10</v>
      </c>
      <c r="H153" t="s">
        <v>120</v>
      </c>
      <c r="I153" s="29">
        <v>2.7943840160574912E-2</v>
      </c>
      <c r="J153" s="30">
        <f t="shared" si="7"/>
        <v>5469690.4800000004</v>
      </c>
      <c r="K153" s="30">
        <f t="shared" si="8"/>
        <v>2362315.56</v>
      </c>
    </row>
    <row r="154" spans="1:11" x14ac:dyDescent="0.25">
      <c r="A154" s="28" t="str">
        <f t="shared" si="6"/>
        <v>KC-Children's-Hidalgo-STAR Kids</v>
      </c>
      <c r="B154" s="28" t="s">
        <v>91</v>
      </c>
      <c r="C154" t="s">
        <v>33</v>
      </c>
      <c r="D154" s="27">
        <v>67067922.823999077</v>
      </c>
      <c r="E154" t="s">
        <v>33</v>
      </c>
      <c r="F154" t="s">
        <v>66</v>
      </c>
      <c r="G154" t="s">
        <v>6</v>
      </c>
      <c r="H154" t="s">
        <v>120</v>
      </c>
      <c r="I154" s="29">
        <v>0.05</v>
      </c>
      <c r="J154" s="30">
        <f t="shared" si="7"/>
        <v>3353396.14</v>
      </c>
      <c r="K154" s="30">
        <f t="shared" si="8"/>
        <v>1448304.97</v>
      </c>
    </row>
    <row r="155" spans="1:11" x14ac:dyDescent="0.25">
      <c r="A155" s="28" t="str">
        <f t="shared" si="6"/>
        <v>H3-Children's-Hidalgo-STAR</v>
      </c>
      <c r="B155" s="28" t="s">
        <v>65</v>
      </c>
      <c r="C155" t="s">
        <v>28</v>
      </c>
      <c r="D155" s="27">
        <v>60188202.960852161</v>
      </c>
      <c r="E155" t="s">
        <v>28</v>
      </c>
      <c r="F155" t="s">
        <v>66</v>
      </c>
      <c r="G155" t="s">
        <v>10</v>
      </c>
      <c r="H155" t="s">
        <v>120</v>
      </c>
      <c r="I155" s="29">
        <v>2.7943840160574912E-2</v>
      </c>
      <c r="J155" s="30">
        <f t="shared" si="7"/>
        <v>1681889.52</v>
      </c>
      <c r="K155" s="30">
        <f t="shared" si="8"/>
        <v>726394.63</v>
      </c>
    </row>
    <row r="156" spans="1:11" x14ac:dyDescent="0.25">
      <c r="A156" s="28" t="str">
        <f t="shared" si="6"/>
        <v>H6-Children's-Hidalgo-STAR+PLUS</v>
      </c>
      <c r="B156" s="28" t="s">
        <v>84</v>
      </c>
      <c r="C156" t="s">
        <v>28</v>
      </c>
      <c r="D156" s="27">
        <v>370904938.38358426</v>
      </c>
      <c r="E156" t="s">
        <v>28</v>
      </c>
      <c r="F156" t="s">
        <v>66</v>
      </c>
      <c r="G156" t="s">
        <v>14</v>
      </c>
      <c r="H156" t="s">
        <v>120</v>
      </c>
      <c r="I156" s="29">
        <v>0</v>
      </c>
      <c r="J156" s="30">
        <f t="shared" si="7"/>
        <v>0</v>
      </c>
      <c r="K156" s="30">
        <f t="shared" si="8"/>
        <v>0</v>
      </c>
    </row>
    <row r="157" spans="1:11" x14ac:dyDescent="0.25">
      <c r="A157" s="28" t="str">
        <f t="shared" si="6"/>
        <v>H2-Children's-Hidalgo-STAR</v>
      </c>
      <c r="B157" s="28" t="s">
        <v>79</v>
      </c>
      <c r="C157" t="s">
        <v>8</v>
      </c>
      <c r="D157" s="27">
        <v>258174022.02956432</v>
      </c>
      <c r="E157" t="s">
        <v>8</v>
      </c>
      <c r="F157" t="s">
        <v>66</v>
      </c>
      <c r="G157" t="s">
        <v>10</v>
      </c>
      <c r="H157" t="s">
        <v>120</v>
      </c>
      <c r="I157" s="29">
        <v>2.7943840160574912E-2</v>
      </c>
      <c r="J157" s="30">
        <f t="shared" si="7"/>
        <v>7214373.6100000003</v>
      </c>
      <c r="K157" s="30">
        <f t="shared" si="8"/>
        <v>3115830.25</v>
      </c>
    </row>
    <row r="158" spans="1:11" x14ac:dyDescent="0.25">
      <c r="A158" s="28" t="str">
        <f t="shared" si="6"/>
        <v>H5-Children's-Hidalgo-STAR+PLUS</v>
      </c>
      <c r="B158" s="28" t="s">
        <v>77</v>
      </c>
      <c r="C158" t="s">
        <v>8</v>
      </c>
      <c r="D158" s="27">
        <v>495822746.04176861</v>
      </c>
      <c r="E158" t="s">
        <v>8</v>
      </c>
      <c r="F158" t="s">
        <v>66</v>
      </c>
      <c r="G158" t="s">
        <v>14</v>
      </c>
      <c r="H158" t="s">
        <v>120</v>
      </c>
      <c r="I158" s="29">
        <v>0</v>
      </c>
      <c r="J158" s="30">
        <f t="shared" si="7"/>
        <v>0</v>
      </c>
      <c r="K158" s="30">
        <f t="shared" si="8"/>
        <v>0</v>
      </c>
    </row>
    <row r="159" spans="1:11" x14ac:dyDescent="0.25">
      <c r="A159" s="28" t="str">
        <f t="shared" si="6"/>
        <v>KG-Children's-Hidalgo-STAR Kids</v>
      </c>
      <c r="B159" s="28" t="s">
        <v>71</v>
      </c>
      <c r="C159" t="s">
        <v>8</v>
      </c>
      <c r="D159" s="27">
        <v>126262473.03774117</v>
      </c>
      <c r="E159" t="s">
        <v>8</v>
      </c>
      <c r="F159" t="s">
        <v>66</v>
      </c>
      <c r="G159" t="s">
        <v>6</v>
      </c>
      <c r="H159" t="s">
        <v>120</v>
      </c>
      <c r="I159" s="29">
        <v>0.05</v>
      </c>
      <c r="J159" s="30">
        <f t="shared" si="7"/>
        <v>6313123.6500000004</v>
      </c>
      <c r="K159" s="30">
        <f t="shared" si="8"/>
        <v>2726587.6</v>
      </c>
    </row>
    <row r="160" spans="1:11" x14ac:dyDescent="0.25">
      <c r="A160" s="28" t="str">
        <f t="shared" si="6"/>
        <v>H1-Children's-Hidalgo-STAR</v>
      </c>
      <c r="B160" s="28" t="s">
        <v>98</v>
      </c>
      <c r="C160" t="s">
        <v>12</v>
      </c>
      <c r="D160" s="27">
        <v>70292661.134165034</v>
      </c>
      <c r="E160" t="s">
        <v>12</v>
      </c>
      <c r="F160" t="s">
        <v>66</v>
      </c>
      <c r="G160" t="s">
        <v>10</v>
      </c>
      <c r="H160" t="s">
        <v>120</v>
      </c>
      <c r="I160" s="29">
        <v>2.7943840160574912E-2</v>
      </c>
      <c r="J160" s="30">
        <f t="shared" si="7"/>
        <v>1964246.89</v>
      </c>
      <c r="K160" s="30">
        <f t="shared" si="8"/>
        <v>848342.52</v>
      </c>
    </row>
    <row r="161" spans="1:11" x14ac:dyDescent="0.25">
      <c r="A161" s="28" t="str">
        <f t="shared" si="6"/>
        <v>KR-Children's-Hidalgo-STAR Kids</v>
      </c>
      <c r="B161" s="28" t="s">
        <v>104</v>
      </c>
      <c r="C161" t="s">
        <v>12</v>
      </c>
      <c r="D161" s="27">
        <v>48732335.424224176</v>
      </c>
      <c r="E161" t="s">
        <v>12</v>
      </c>
      <c r="F161" t="s">
        <v>66</v>
      </c>
      <c r="G161" t="s">
        <v>6</v>
      </c>
      <c r="H161" t="s">
        <v>120</v>
      </c>
      <c r="I161" s="29">
        <v>0.05</v>
      </c>
      <c r="J161" s="30">
        <f t="shared" si="7"/>
        <v>2436616.77</v>
      </c>
      <c r="K161" s="30">
        <f t="shared" si="8"/>
        <v>1052355.29</v>
      </c>
    </row>
    <row r="162" spans="1:11" x14ac:dyDescent="0.25">
      <c r="A162" s="28" t="str">
        <f t="shared" si="6"/>
        <v>S7-Children's-Hidalgo-STAR+PLUS</v>
      </c>
      <c r="B162" s="28" t="s">
        <v>69</v>
      </c>
      <c r="C162" t="s">
        <v>12</v>
      </c>
      <c r="D162" s="27">
        <v>16104379.646573782</v>
      </c>
      <c r="E162" t="s">
        <v>12</v>
      </c>
      <c r="F162" t="s">
        <v>66</v>
      </c>
      <c r="G162" t="s">
        <v>14</v>
      </c>
      <c r="H162" t="s">
        <v>120</v>
      </c>
      <c r="I162" s="29">
        <v>0</v>
      </c>
      <c r="J162" s="30">
        <f t="shared" si="7"/>
        <v>0</v>
      </c>
      <c r="K162" s="30">
        <f t="shared" si="8"/>
        <v>0</v>
      </c>
    </row>
    <row r="163" spans="1:11" x14ac:dyDescent="0.25">
      <c r="A163" s="28" t="str">
        <f t="shared" si="6"/>
        <v>KN-Children's-Jefferson-STAR Kids</v>
      </c>
      <c r="B163" s="28" t="s">
        <v>3</v>
      </c>
      <c r="C163" t="s">
        <v>4</v>
      </c>
      <c r="D163" s="27">
        <v>31700974.270557612</v>
      </c>
      <c r="E163" t="s">
        <v>4</v>
      </c>
      <c r="F163" t="s">
        <v>5</v>
      </c>
      <c r="G163" t="s">
        <v>6</v>
      </c>
      <c r="H163" t="s">
        <v>120</v>
      </c>
      <c r="I163" s="29">
        <v>0</v>
      </c>
      <c r="J163" s="30">
        <f t="shared" si="7"/>
        <v>0</v>
      </c>
      <c r="K163" s="30">
        <f t="shared" si="8"/>
        <v>0</v>
      </c>
    </row>
    <row r="164" spans="1:11" x14ac:dyDescent="0.25">
      <c r="A164" s="28" t="str">
        <f t="shared" si="6"/>
        <v>8S-Children's-Jefferson-STAR+PLUS</v>
      </c>
      <c r="B164" s="28" t="s">
        <v>30</v>
      </c>
      <c r="C164" t="s">
        <v>12</v>
      </c>
      <c r="D164" s="27">
        <v>0</v>
      </c>
      <c r="E164" t="s">
        <v>12</v>
      </c>
      <c r="F164" t="s">
        <v>5</v>
      </c>
      <c r="G164" t="s">
        <v>14</v>
      </c>
      <c r="H164" t="s">
        <v>120</v>
      </c>
      <c r="I164" s="29">
        <v>0</v>
      </c>
      <c r="J164" s="30">
        <f t="shared" si="7"/>
        <v>0</v>
      </c>
      <c r="K164" s="30">
        <f t="shared" si="8"/>
        <v>0</v>
      </c>
    </row>
    <row r="165" spans="1:11" x14ac:dyDescent="0.25">
      <c r="A165" s="28" t="str">
        <f t="shared" si="6"/>
        <v>KS-Children's-Jefferson-STAR Kids</v>
      </c>
      <c r="B165" s="28" t="s">
        <v>106</v>
      </c>
      <c r="C165" t="s">
        <v>12</v>
      </c>
      <c r="D165" s="27">
        <v>18132133.832019776</v>
      </c>
      <c r="E165" t="s">
        <v>12</v>
      </c>
      <c r="F165" t="s">
        <v>5</v>
      </c>
      <c r="G165" t="s">
        <v>6</v>
      </c>
      <c r="H165" t="s">
        <v>120</v>
      </c>
      <c r="I165" s="29">
        <v>0</v>
      </c>
      <c r="J165" s="30">
        <f t="shared" si="7"/>
        <v>0</v>
      </c>
      <c r="K165" s="30">
        <f t="shared" si="8"/>
        <v>0</v>
      </c>
    </row>
    <row r="166" spans="1:11" x14ac:dyDescent="0.25">
      <c r="A166" s="28" t="str">
        <f t="shared" si="6"/>
        <v>8H-Children's-Jefferson-STAR</v>
      </c>
      <c r="B166" s="28" t="s">
        <v>93</v>
      </c>
      <c r="C166" t="s">
        <v>16</v>
      </c>
      <c r="D166" s="27">
        <v>32911726.805376306</v>
      </c>
      <c r="E166" t="s">
        <v>16</v>
      </c>
      <c r="F166" t="s">
        <v>5</v>
      </c>
      <c r="G166" t="s">
        <v>10</v>
      </c>
      <c r="H166" t="s">
        <v>120</v>
      </c>
      <c r="I166" s="29">
        <v>0</v>
      </c>
      <c r="J166" s="30">
        <f t="shared" si="7"/>
        <v>0</v>
      </c>
      <c r="K166" s="30">
        <f t="shared" si="8"/>
        <v>0</v>
      </c>
    </row>
    <row r="167" spans="1:11" x14ac:dyDescent="0.25">
      <c r="A167" s="28" t="str">
        <f t="shared" si="6"/>
        <v>8J-Children's-Jefferson-STAR</v>
      </c>
      <c r="B167" s="28" t="s">
        <v>87</v>
      </c>
      <c r="C167" t="s">
        <v>28</v>
      </c>
      <c r="D167" s="27">
        <v>6528061.4547503106</v>
      </c>
      <c r="E167" t="s">
        <v>28</v>
      </c>
      <c r="F167" t="s">
        <v>5</v>
      </c>
      <c r="G167" t="s">
        <v>10</v>
      </c>
      <c r="H167" t="s">
        <v>120</v>
      </c>
      <c r="I167" s="29">
        <v>0</v>
      </c>
      <c r="J167" s="30">
        <f t="shared" si="7"/>
        <v>0</v>
      </c>
      <c r="K167" s="30">
        <f t="shared" si="8"/>
        <v>0</v>
      </c>
    </row>
    <row r="168" spans="1:11" x14ac:dyDescent="0.25">
      <c r="A168" s="28" t="str">
        <f t="shared" si="6"/>
        <v>8T-Children's-Jefferson-STAR+PLUS</v>
      </c>
      <c r="B168" s="28" t="s">
        <v>27</v>
      </c>
      <c r="C168" t="s">
        <v>28</v>
      </c>
      <c r="D168" s="27">
        <v>85833470.857238904</v>
      </c>
      <c r="E168" t="s">
        <v>28</v>
      </c>
      <c r="F168" t="s">
        <v>5</v>
      </c>
      <c r="G168" t="s">
        <v>14</v>
      </c>
      <c r="H168" t="s">
        <v>120</v>
      </c>
      <c r="I168" s="29">
        <v>0</v>
      </c>
      <c r="J168" s="30">
        <f t="shared" si="7"/>
        <v>0</v>
      </c>
      <c r="K168" s="30">
        <f t="shared" si="8"/>
        <v>0</v>
      </c>
    </row>
    <row r="169" spans="1:11" x14ac:dyDescent="0.25">
      <c r="A169" s="28" t="str">
        <f t="shared" si="6"/>
        <v>8K-Children's-Jefferson-STAR</v>
      </c>
      <c r="B169" s="28" t="s">
        <v>57</v>
      </c>
      <c r="C169" t="s">
        <v>4</v>
      </c>
      <c r="D169" s="27">
        <v>61141548.109293379</v>
      </c>
      <c r="E169" t="s">
        <v>4</v>
      </c>
      <c r="F169" t="s">
        <v>5</v>
      </c>
      <c r="G169" t="s">
        <v>10</v>
      </c>
      <c r="H169" t="s">
        <v>120</v>
      </c>
      <c r="I169" s="29">
        <v>0</v>
      </c>
      <c r="J169" s="30">
        <f t="shared" si="7"/>
        <v>0</v>
      </c>
      <c r="K169" s="30">
        <f t="shared" si="8"/>
        <v>0</v>
      </c>
    </row>
    <row r="170" spans="1:11" x14ac:dyDescent="0.25">
      <c r="A170" s="28" t="str">
        <f t="shared" si="6"/>
        <v>8L-Children's-Jefferson-STAR</v>
      </c>
      <c r="B170" s="28" t="s">
        <v>86</v>
      </c>
      <c r="C170" t="s">
        <v>12</v>
      </c>
      <c r="D170" s="27">
        <v>37994638.417682275</v>
      </c>
      <c r="E170" t="s">
        <v>12</v>
      </c>
      <c r="F170" t="s">
        <v>5</v>
      </c>
      <c r="G170" t="s">
        <v>10</v>
      </c>
      <c r="H170" t="s">
        <v>120</v>
      </c>
      <c r="I170" s="29">
        <v>0</v>
      </c>
      <c r="J170" s="30">
        <f t="shared" si="7"/>
        <v>0</v>
      </c>
      <c r="K170" s="30">
        <f t="shared" si="8"/>
        <v>0</v>
      </c>
    </row>
    <row r="171" spans="1:11" x14ac:dyDescent="0.25">
      <c r="A171" s="28" t="str">
        <f t="shared" si="6"/>
        <v>8G-Children's-Jefferson-STAR</v>
      </c>
      <c r="B171" s="28" t="s">
        <v>62</v>
      </c>
      <c r="C171" t="s">
        <v>21</v>
      </c>
      <c r="D171" s="27">
        <v>12393665.224928588</v>
      </c>
      <c r="E171" t="s">
        <v>21</v>
      </c>
      <c r="F171" t="s">
        <v>5</v>
      </c>
      <c r="G171" t="s">
        <v>10</v>
      </c>
      <c r="H171" t="s">
        <v>120</v>
      </c>
      <c r="I171" s="29">
        <v>0</v>
      </c>
      <c r="J171" s="30">
        <f t="shared" si="7"/>
        <v>0</v>
      </c>
      <c r="K171" s="30">
        <f t="shared" si="8"/>
        <v>0</v>
      </c>
    </row>
    <row r="172" spans="1:11" x14ac:dyDescent="0.25">
      <c r="A172" s="28" t="str">
        <f t="shared" si="6"/>
        <v>8R-Children's-Jefferson-STAR+PLUS</v>
      </c>
      <c r="B172" s="28" t="s">
        <v>35</v>
      </c>
      <c r="C172" t="s">
        <v>21</v>
      </c>
      <c r="D172" s="27">
        <v>87213744.688603953</v>
      </c>
      <c r="E172" t="s">
        <v>21</v>
      </c>
      <c r="F172" t="s">
        <v>5</v>
      </c>
      <c r="G172" t="s">
        <v>14</v>
      </c>
      <c r="H172" t="s">
        <v>120</v>
      </c>
      <c r="I172" s="29">
        <v>0</v>
      </c>
      <c r="J172" s="30">
        <f t="shared" si="7"/>
        <v>0</v>
      </c>
      <c r="K172" s="30">
        <f t="shared" si="8"/>
        <v>0</v>
      </c>
    </row>
    <row r="173" spans="1:11" x14ac:dyDescent="0.25">
      <c r="A173" s="28" t="str">
        <f t="shared" si="6"/>
        <v>50-Children's-Lubbock-STAR</v>
      </c>
      <c r="B173" s="28">
        <v>50</v>
      </c>
      <c r="C173" t="s">
        <v>32</v>
      </c>
      <c r="D173" s="27">
        <v>53842468.356058255</v>
      </c>
      <c r="E173" t="s">
        <v>32</v>
      </c>
      <c r="F173" t="s">
        <v>58</v>
      </c>
      <c r="G173" t="s">
        <v>10</v>
      </c>
      <c r="H173" t="s">
        <v>120</v>
      </c>
      <c r="I173" s="29">
        <v>0</v>
      </c>
      <c r="J173" s="30">
        <f t="shared" si="7"/>
        <v>0</v>
      </c>
      <c r="K173" s="30">
        <f t="shared" si="8"/>
        <v>0</v>
      </c>
    </row>
    <row r="174" spans="1:11" x14ac:dyDescent="0.25">
      <c r="A174" s="28" t="str">
        <f t="shared" si="6"/>
        <v>52-Children's-Lubbock-STAR</v>
      </c>
      <c r="B174" s="28">
        <v>52</v>
      </c>
      <c r="C174" t="s">
        <v>8</v>
      </c>
      <c r="D174" s="27">
        <v>52143172.797881037</v>
      </c>
      <c r="E174" t="s">
        <v>8</v>
      </c>
      <c r="F174" t="s">
        <v>58</v>
      </c>
      <c r="G174" t="s">
        <v>10</v>
      </c>
      <c r="H174" t="s">
        <v>120</v>
      </c>
      <c r="I174" s="29">
        <v>0</v>
      </c>
      <c r="J174" s="30">
        <f t="shared" si="7"/>
        <v>0</v>
      </c>
      <c r="K174" s="30">
        <f t="shared" si="8"/>
        <v>0</v>
      </c>
    </row>
    <row r="175" spans="1:11" x14ac:dyDescent="0.25">
      <c r="A175" s="28" t="str">
        <f t="shared" si="6"/>
        <v>5B-Children's-LUBBOCK-STAR+PLUS</v>
      </c>
      <c r="B175" s="28" t="s">
        <v>94</v>
      </c>
      <c r="C175" t="s">
        <v>8</v>
      </c>
      <c r="D175" s="27">
        <v>59928330.565520525</v>
      </c>
      <c r="E175" t="s">
        <v>8</v>
      </c>
      <c r="F175" t="s">
        <v>148</v>
      </c>
      <c r="G175" t="s">
        <v>14</v>
      </c>
      <c r="H175" t="s">
        <v>120</v>
      </c>
      <c r="I175" s="29">
        <v>0</v>
      </c>
      <c r="J175" s="30">
        <f t="shared" si="7"/>
        <v>0</v>
      </c>
      <c r="K175" s="30">
        <f t="shared" si="8"/>
        <v>0</v>
      </c>
    </row>
    <row r="176" spans="1:11" x14ac:dyDescent="0.25">
      <c r="A176" s="28" t="str">
        <f t="shared" si="6"/>
        <v>KH-Children's-Lubbock-STAR Kids</v>
      </c>
      <c r="B176" s="28" t="s">
        <v>107</v>
      </c>
      <c r="C176" t="s">
        <v>8</v>
      </c>
      <c r="D176" s="27">
        <v>20055868.51240075</v>
      </c>
      <c r="E176" t="s">
        <v>8</v>
      </c>
      <c r="F176" t="s">
        <v>58</v>
      </c>
      <c r="G176" t="s">
        <v>6</v>
      </c>
      <c r="H176" t="s">
        <v>120</v>
      </c>
      <c r="I176" s="29">
        <v>1.1432311695409659E-2</v>
      </c>
      <c r="J176" s="30">
        <f t="shared" si="7"/>
        <v>229284.94</v>
      </c>
      <c r="K176" s="30">
        <f t="shared" si="8"/>
        <v>99026.33</v>
      </c>
    </row>
    <row r="177" spans="1:11" x14ac:dyDescent="0.25">
      <c r="A177" s="28" t="str">
        <f t="shared" si="6"/>
        <v>53-Children's-LUBBOCK-STAR</v>
      </c>
      <c r="B177" s="28">
        <v>53</v>
      </c>
      <c r="C177" t="s">
        <v>21</v>
      </c>
      <c r="D177" s="27">
        <v>12641848.852092097</v>
      </c>
      <c r="E177" t="s">
        <v>21</v>
      </c>
      <c r="F177" t="s">
        <v>148</v>
      </c>
      <c r="G177" t="s">
        <v>10</v>
      </c>
      <c r="H177" t="s">
        <v>120</v>
      </c>
      <c r="I177" s="29">
        <v>0</v>
      </c>
      <c r="J177" s="30">
        <f t="shared" si="7"/>
        <v>0</v>
      </c>
      <c r="K177" s="30">
        <f t="shared" si="8"/>
        <v>0</v>
      </c>
    </row>
    <row r="178" spans="1:11" x14ac:dyDescent="0.25">
      <c r="A178" s="28" t="str">
        <f t="shared" si="6"/>
        <v>5A-Children's-LUBBOCK-STAR+PLUS</v>
      </c>
      <c r="B178" s="28" t="s">
        <v>76</v>
      </c>
      <c r="C178" t="s">
        <v>21</v>
      </c>
      <c r="D178" s="27">
        <v>51568463.422407225</v>
      </c>
      <c r="E178" t="s">
        <v>21</v>
      </c>
      <c r="F178" t="s">
        <v>148</v>
      </c>
      <c r="G178" t="s">
        <v>14</v>
      </c>
      <c r="H178" t="s">
        <v>120</v>
      </c>
      <c r="I178" s="29">
        <v>0</v>
      </c>
      <c r="J178" s="30">
        <f t="shared" si="7"/>
        <v>0</v>
      </c>
      <c r="K178" s="30">
        <f t="shared" si="8"/>
        <v>0</v>
      </c>
    </row>
    <row r="179" spans="1:11" x14ac:dyDescent="0.25">
      <c r="A179" s="28" t="str">
        <f t="shared" si="6"/>
        <v>K5-Children's-Lubbock-STAR Kids</v>
      </c>
      <c r="B179" s="28" t="s">
        <v>105</v>
      </c>
      <c r="C179" t="s">
        <v>21</v>
      </c>
      <c r="D179" s="27">
        <v>14611921.573287304</v>
      </c>
      <c r="E179" t="s">
        <v>21</v>
      </c>
      <c r="F179" t="s">
        <v>58</v>
      </c>
      <c r="G179" t="s">
        <v>6</v>
      </c>
      <c r="H179" t="s">
        <v>120</v>
      </c>
      <c r="I179" s="29">
        <v>1.1432311695409659E-2</v>
      </c>
      <c r="J179" s="30">
        <f t="shared" si="7"/>
        <v>167048.04</v>
      </c>
      <c r="K179" s="30">
        <f t="shared" si="8"/>
        <v>72146.710000000006</v>
      </c>
    </row>
    <row r="180" spans="1:11" x14ac:dyDescent="0.25">
      <c r="A180" s="28" t="str">
        <f t="shared" si="6"/>
        <v>K7-Children's-MRSA Central-STAR Kids</v>
      </c>
      <c r="B180" s="28" t="s">
        <v>47</v>
      </c>
      <c r="C180" t="s">
        <v>48</v>
      </c>
      <c r="D180" s="27">
        <v>50484695.641950414</v>
      </c>
      <c r="E180" t="s">
        <v>48</v>
      </c>
      <c r="F180" t="s">
        <v>18</v>
      </c>
      <c r="G180" t="s">
        <v>6</v>
      </c>
      <c r="H180" t="s">
        <v>120</v>
      </c>
      <c r="I180" s="29">
        <v>0.05</v>
      </c>
      <c r="J180" s="30">
        <f t="shared" si="7"/>
        <v>2524234.7799999998</v>
      </c>
      <c r="K180" s="30">
        <f t="shared" si="8"/>
        <v>1090196.81</v>
      </c>
    </row>
    <row r="181" spans="1:11" x14ac:dyDescent="0.25">
      <c r="A181" s="28" t="str">
        <f t="shared" si="6"/>
        <v>C3-Children's-MRSA Central-STAR</v>
      </c>
      <c r="B181" s="28" t="s">
        <v>36</v>
      </c>
      <c r="C181" t="s">
        <v>37</v>
      </c>
      <c r="D181" s="27">
        <v>66005747.354986683</v>
      </c>
      <c r="E181" t="s">
        <v>37</v>
      </c>
      <c r="F181" t="s">
        <v>18</v>
      </c>
      <c r="G181" t="s">
        <v>10</v>
      </c>
      <c r="H181" t="s">
        <v>120</v>
      </c>
      <c r="I181" s="29">
        <v>4.9999999999999996E-2</v>
      </c>
      <c r="J181" s="30">
        <f t="shared" si="7"/>
        <v>3300287.37</v>
      </c>
      <c r="K181" s="30">
        <f t="shared" si="8"/>
        <v>1425367.71</v>
      </c>
    </row>
    <row r="182" spans="1:11" x14ac:dyDescent="0.25">
      <c r="A182" s="28" t="str">
        <f t="shared" si="6"/>
        <v>C2-Children's-MRSA Central-STAR</v>
      </c>
      <c r="B182" s="28" t="s">
        <v>17</v>
      </c>
      <c r="C182" t="s">
        <v>8</v>
      </c>
      <c r="D182" s="27">
        <v>120626586.61209421</v>
      </c>
      <c r="E182" t="s">
        <v>8</v>
      </c>
      <c r="F182" t="s">
        <v>18</v>
      </c>
      <c r="G182" t="s">
        <v>10</v>
      </c>
      <c r="H182" t="s">
        <v>120</v>
      </c>
      <c r="I182" s="29">
        <v>4.9999999999999996E-2</v>
      </c>
      <c r="J182" s="30">
        <f t="shared" si="7"/>
        <v>6031329.3300000001</v>
      </c>
      <c r="K182" s="30">
        <f t="shared" si="8"/>
        <v>2604882.89</v>
      </c>
    </row>
    <row r="183" spans="1:11" x14ac:dyDescent="0.25">
      <c r="A183" s="28" t="str">
        <f t="shared" si="6"/>
        <v>C4-Children's-MRSA Central-STAR+PLUS</v>
      </c>
      <c r="B183" s="28" t="s">
        <v>34</v>
      </c>
      <c r="C183" t="s">
        <v>8</v>
      </c>
      <c r="D183" s="27">
        <v>140315669.6606625</v>
      </c>
      <c r="E183" t="s">
        <v>8</v>
      </c>
      <c r="F183" t="s">
        <v>18</v>
      </c>
      <c r="G183" t="s">
        <v>14</v>
      </c>
      <c r="H183" t="s">
        <v>120</v>
      </c>
      <c r="I183" s="29">
        <v>0</v>
      </c>
      <c r="J183" s="30">
        <f t="shared" si="7"/>
        <v>0</v>
      </c>
      <c r="K183" s="30">
        <f t="shared" si="8"/>
        <v>0</v>
      </c>
    </row>
    <row r="184" spans="1:11" x14ac:dyDescent="0.25">
      <c r="A184" s="28" t="str">
        <f t="shared" si="6"/>
        <v>C5-Children's-MRSA Central-STAR+PLUS</v>
      </c>
      <c r="B184" s="28" t="s">
        <v>83</v>
      </c>
      <c r="C184" t="s">
        <v>12</v>
      </c>
      <c r="D184" s="27">
        <v>144390924.88831863</v>
      </c>
      <c r="E184" t="s">
        <v>12</v>
      </c>
      <c r="F184" t="s">
        <v>18</v>
      </c>
      <c r="G184" t="s">
        <v>14</v>
      </c>
      <c r="H184" t="s">
        <v>120</v>
      </c>
      <c r="I184" s="29">
        <v>0</v>
      </c>
      <c r="J184" s="30">
        <f t="shared" si="7"/>
        <v>0</v>
      </c>
      <c r="K184" s="30">
        <f t="shared" si="8"/>
        <v>0</v>
      </c>
    </row>
    <row r="185" spans="1:11" x14ac:dyDescent="0.25">
      <c r="A185" s="28" t="str">
        <f t="shared" si="6"/>
        <v>KT-Children's-MRSA Central-STAR Kids</v>
      </c>
      <c r="B185" s="28" t="s">
        <v>103</v>
      </c>
      <c r="C185" t="s">
        <v>12</v>
      </c>
      <c r="D185" s="27">
        <v>30375529.503940169</v>
      </c>
      <c r="E185" t="s">
        <v>12</v>
      </c>
      <c r="F185" t="s">
        <v>18</v>
      </c>
      <c r="G185" t="s">
        <v>6</v>
      </c>
      <c r="H185" t="s">
        <v>120</v>
      </c>
      <c r="I185" s="29">
        <v>0.05</v>
      </c>
      <c r="J185" s="30">
        <f t="shared" si="7"/>
        <v>1518776.48</v>
      </c>
      <c r="K185" s="30">
        <f t="shared" si="8"/>
        <v>655947.41</v>
      </c>
    </row>
    <row r="186" spans="1:11" x14ac:dyDescent="0.25">
      <c r="A186" s="28" t="str">
        <f t="shared" si="6"/>
        <v>C1-Children's-MRSA Central-STAR</v>
      </c>
      <c r="B186" s="28" t="s">
        <v>101</v>
      </c>
      <c r="C186" t="s">
        <v>21</v>
      </c>
      <c r="D186" s="27">
        <v>19395047.005022023</v>
      </c>
      <c r="E186" t="s">
        <v>21</v>
      </c>
      <c r="F186" t="s">
        <v>18</v>
      </c>
      <c r="G186" t="s">
        <v>10</v>
      </c>
      <c r="H186" t="s">
        <v>120</v>
      </c>
      <c r="I186" s="29">
        <v>4.9999999999999996E-2</v>
      </c>
      <c r="J186" s="30">
        <f t="shared" si="7"/>
        <v>969752.35</v>
      </c>
      <c r="K186" s="30">
        <f t="shared" si="8"/>
        <v>418828.28</v>
      </c>
    </row>
    <row r="187" spans="1:11" x14ac:dyDescent="0.25">
      <c r="A187" s="28" t="str">
        <f t="shared" si="6"/>
        <v>P2-Children's-MRSA Northeast-STAR+PLUS</v>
      </c>
      <c r="B187" s="28" t="s">
        <v>49</v>
      </c>
      <c r="C187" t="s">
        <v>28</v>
      </c>
      <c r="D187" s="27">
        <v>140862678.31833008</v>
      </c>
      <c r="E187" t="s">
        <v>28</v>
      </c>
      <c r="F187" t="s">
        <v>50</v>
      </c>
      <c r="G187" t="s">
        <v>14</v>
      </c>
      <c r="H187" t="s">
        <v>120</v>
      </c>
      <c r="I187" s="29">
        <v>0</v>
      </c>
      <c r="J187" s="30">
        <f t="shared" si="7"/>
        <v>0</v>
      </c>
      <c r="K187" s="30">
        <f t="shared" si="8"/>
        <v>0</v>
      </c>
    </row>
    <row r="188" spans="1:11" x14ac:dyDescent="0.25">
      <c r="A188" s="28" t="str">
        <f t="shared" si="6"/>
        <v>N2-Children's-MRSA Northeast-STAR</v>
      </c>
      <c r="B188" s="28" t="s">
        <v>51</v>
      </c>
      <c r="C188" t="s">
        <v>8</v>
      </c>
      <c r="D188" s="27">
        <v>160311315.31884405</v>
      </c>
      <c r="E188" t="s">
        <v>8</v>
      </c>
      <c r="F188" t="s">
        <v>50</v>
      </c>
      <c r="G188" t="s">
        <v>10</v>
      </c>
      <c r="H188" t="s">
        <v>120</v>
      </c>
      <c r="I188" s="29">
        <v>1.3748351083010315E-2</v>
      </c>
      <c r="J188" s="30">
        <f t="shared" si="7"/>
        <v>2204016.25</v>
      </c>
      <c r="K188" s="30">
        <f t="shared" si="8"/>
        <v>951896.99</v>
      </c>
    </row>
    <row r="189" spans="1:11" x14ac:dyDescent="0.25">
      <c r="A189" s="28" t="str">
        <f t="shared" si="6"/>
        <v>KP-Children's-MRSA Northeast-STAR Kids</v>
      </c>
      <c r="B189" s="28" t="s">
        <v>92</v>
      </c>
      <c r="C189" t="s">
        <v>4</v>
      </c>
      <c r="D189" s="27">
        <v>78647371.471858442</v>
      </c>
      <c r="E189" t="s">
        <v>4</v>
      </c>
      <c r="F189" t="s">
        <v>50</v>
      </c>
      <c r="G189" t="s">
        <v>6</v>
      </c>
      <c r="H189" t="s">
        <v>120</v>
      </c>
      <c r="I189" s="29">
        <v>0</v>
      </c>
      <c r="J189" s="30">
        <f t="shared" si="7"/>
        <v>0</v>
      </c>
      <c r="K189" s="30">
        <f t="shared" si="8"/>
        <v>0</v>
      </c>
    </row>
    <row r="190" spans="1:11" x14ac:dyDescent="0.25">
      <c r="A190" s="28" t="str">
        <f t="shared" si="6"/>
        <v>KU-Children's-MRSA Northeast-STAR Kids</v>
      </c>
      <c r="B190" s="28" t="s">
        <v>80</v>
      </c>
      <c r="C190" t="s">
        <v>12</v>
      </c>
      <c r="D190" s="27">
        <v>38411496.70861575</v>
      </c>
      <c r="E190" t="s">
        <v>12</v>
      </c>
      <c r="F190" t="s">
        <v>50</v>
      </c>
      <c r="G190" t="s">
        <v>6</v>
      </c>
      <c r="H190" t="s">
        <v>120</v>
      </c>
      <c r="I190" s="29">
        <v>0</v>
      </c>
      <c r="J190" s="30">
        <f t="shared" si="7"/>
        <v>0</v>
      </c>
      <c r="K190" s="30">
        <f t="shared" si="8"/>
        <v>0</v>
      </c>
    </row>
    <row r="191" spans="1:11" x14ac:dyDescent="0.25">
      <c r="A191" s="28" t="str">
        <f t="shared" si="6"/>
        <v>N4-Children's-MRSA Northeast-STAR+PLUS</v>
      </c>
      <c r="B191" s="28" t="s">
        <v>99</v>
      </c>
      <c r="C191" t="s">
        <v>12</v>
      </c>
      <c r="D191" s="27">
        <v>283089401.82066929</v>
      </c>
      <c r="E191" t="s">
        <v>12</v>
      </c>
      <c r="F191" t="s">
        <v>50</v>
      </c>
      <c r="G191" t="s">
        <v>14</v>
      </c>
      <c r="H191" t="s">
        <v>120</v>
      </c>
      <c r="I191" s="29">
        <v>0</v>
      </c>
      <c r="J191" s="30">
        <f t="shared" si="7"/>
        <v>0</v>
      </c>
      <c r="K191" s="30">
        <f t="shared" si="8"/>
        <v>0</v>
      </c>
    </row>
    <row r="192" spans="1:11" x14ac:dyDescent="0.25">
      <c r="A192" s="28" t="str">
        <f t="shared" si="6"/>
        <v>N1-Children's-MRSA Northeast-STAR</v>
      </c>
      <c r="B192" s="28" t="s">
        <v>56</v>
      </c>
      <c r="C192" t="s">
        <v>21</v>
      </c>
      <c r="D192" s="27">
        <v>105797407.79308969</v>
      </c>
      <c r="E192" t="s">
        <v>21</v>
      </c>
      <c r="F192" t="s">
        <v>50</v>
      </c>
      <c r="G192" t="s">
        <v>10</v>
      </c>
      <c r="H192" t="s">
        <v>120</v>
      </c>
      <c r="I192" s="29">
        <v>1.3748351083010315E-2</v>
      </c>
      <c r="J192" s="30">
        <f t="shared" si="7"/>
        <v>1454539.91</v>
      </c>
      <c r="K192" s="30">
        <f t="shared" si="8"/>
        <v>628204.15</v>
      </c>
    </row>
    <row r="193" spans="1:11" x14ac:dyDescent="0.25">
      <c r="A193" s="28" t="str">
        <f t="shared" si="6"/>
        <v>W4-Children's-MRSA West-STAR</v>
      </c>
      <c r="B193" s="28" t="s">
        <v>31</v>
      </c>
      <c r="C193" t="s">
        <v>32</v>
      </c>
      <c r="D193" s="27">
        <v>64568895.998257898</v>
      </c>
      <c r="E193" t="s">
        <v>32</v>
      </c>
      <c r="F193" t="s">
        <v>9</v>
      </c>
      <c r="G193" t="s">
        <v>10</v>
      </c>
      <c r="H193" t="s">
        <v>120</v>
      </c>
      <c r="I193" s="29">
        <v>0</v>
      </c>
      <c r="J193" s="30">
        <f t="shared" si="7"/>
        <v>0</v>
      </c>
      <c r="K193" s="30">
        <f t="shared" si="8"/>
        <v>0</v>
      </c>
    </row>
    <row r="194" spans="1:11" x14ac:dyDescent="0.25">
      <c r="A194" s="28" t="str">
        <f t="shared" si="6"/>
        <v>KJ-Children's-MRSA West-STAR Kids</v>
      </c>
      <c r="B194" s="28" t="s">
        <v>95</v>
      </c>
      <c r="C194" t="s">
        <v>8</v>
      </c>
      <c r="D194" s="27">
        <v>34500343.548937708</v>
      </c>
      <c r="E194" t="s">
        <v>8</v>
      </c>
      <c r="F194" t="s">
        <v>9</v>
      </c>
      <c r="G194" t="s">
        <v>6</v>
      </c>
      <c r="H194" t="s">
        <v>120</v>
      </c>
      <c r="I194" s="29">
        <v>0</v>
      </c>
      <c r="J194" s="30">
        <f t="shared" si="7"/>
        <v>0</v>
      </c>
      <c r="K194" s="30">
        <f t="shared" si="8"/>
        <v>0</v>
      </c>
    </row>
    <row r="195" spans="1:11" x14ac:dyDescent="0.25">
      <c r="A195" s="28" t="str">
        <f t="shared" si="6"/>
        <v>W3-Children's-MRSA West-STAR</v>
      </c>
      <c r="B195" s="28" t="s">
        <v>7</v>
      </c>
      <c r="C195" t="s">
        <v>8</v>
      </c>
      <c r="D195" s="27">
        <v>142019144.20072874</v>
      </c>
      <c r="E195" t="s">
        <v>8</v>
      </c>
      <c r="F195" t="s">
        <v>9</v>
      </c>
      <c r="G195" t="s">
        <v>10</v>
      </c>
      <c r="H195" t="s">
        <v>120</v>
      </c>
      <c r="I195" s="29">
        <v>0</v>
      </c>
      <c r="J195" s="30">
        <f t="shared" si="7"/>
        <v>0</v>
      </c>
      <c r="K195" s="30">
        <f t="shared" si="8"/>
        <v>0</v>
      </c>
    </row>
    <row r="196" spans="1:11" x14ac:dyDescent="0.25">
      <c r="A196" s="28" t="str">
        <f t="shared" si="6"/>
        <v>W6-Children's-MRSA West-STAR+PLUS</v>
      </c>
      <c r="B196" s="28" t="s">
        <v>26</v>
      </c>
      <c r="C196" t="s">
        <v>8</v>
      </c>
      <c r="D196" s="27">
        <v>191996398.46751004</v>
      </c>
      <c r="E196" t="s">
        <v>8</v>
      </c>
      <c r="F196" t="s">
        <v>9</v>
      </c>
      <c r="G196" t="s">
        <v>14</v>
      </c>
      <c r="H196" t="s">
        <v>120</v>
      </c>
      <c r="I196" s="29">
        <v>0</v>
      </c>
      <c r="J196" s="30">
        <f t="shared" si="7"/>
        <v>0</v>
      </c>
      <c r="K196" s="30">
        <f t="shared" si="8"/>
        <v>0</v>
      </c>
    </row>
    <row r="197" spans="1:11" x14ac:dyDescent="0.25">
      <c r="A197" s="28" t="str">
        <f t="shared" ref="A197:A260" si="9">_xlfn.CONCAT(B197,"-",H197,"-",F197,"-",G197)</f>
        <v>K6-Children's-MRSA West-STAR Kids</v>
      </c>
      <c r="B197" s="28" t="s">
        <v>110</v>
      </c>
      <c r="C197" t="s">
        <v>21</v>
      </c>
      <c r="D197" s="27">
        <v>27273208.130979251</v>
      </c>
      <c r="E197" t="s">
        <v>21</v>
      </c>
      <c r="F197" t="s">
        <v>9</v>
      </c>
      <c r="G197" t="s">
        <v>6</v>
      </c>
      <c r="H197" t="s">
        <v>120</v>
      </c>
      <c r="I197" s="29">
        <v>0</v>
      </c>
      <c r="J197" s="30">
        <f t="shared" ref="J197:J260" si="10">ROUND(D197*I197,2)</f>
        <v>0</v>
      </c>
      <c r="K197" s="30">
        <f t="shared" ref="K197:K260" si="11">ROUND(J197*$K$1*1.08,2)</f>
        <v>0</v>
      </c>
    </row>
    <row r="198" spans="1:11" x14ac:dyDescent="0.25">
      <c r="A198" s="28" t="str">
        <f t="shared" si="9"/>
        <v>W2-Children's-MRSA West-STAR</v>
      </c>
      <c r="B198" s="28" t="s">
        <v>64</v>
      </c>
      <c r="C198" t="s">
        <v>21</v>
      </c>
      <c r="D198" s="27">
        <v>42901874.610179693</v>
      </c>
      <c r="E198" t="s">
        <v>21</v>
      </c>
      <c r="F198" t="s">
        <v>9</v>
      </c>
      <c r="G198" t="s">
        <v>10</v>
      </c>
      <c r="H198" t="s">
        <v>120</v>
      </c>
      <c r="I198" s="29">
        <v>0</v>
      </c>
      <c r="J198" s="30">
        <f t="shared" si="10"/>
        <v>0</v>
      </c>
      <c r="K198" s="30">
        <f t="shared" si="11"/>
        <v>0</v>
      </c>
    </row>
    <row r="199" spans="1:11" x14ac:dyDescent="0.25">
      <c r="A199" s="28" t="str">
        <f t="shared" si="9"/>
        <v>W5-Children's-MRSA West-STAR+PLUS</v>
      </c>
      <c r="B199" s="28" t="s">
        <v>88</v>
      </c>
      <c r="C199" t="s">
        <v>21</v>
      </c>
      <c r="D199" s="27">
        <v>131135867.8671295</v>
      </c>
      <c r="E199" t="s">
        <v>21</v>
      </c>
      <c r="F199" t="s">
        <v>9</v>
      </c>
      <c r="G199" t="s">
        <v>14</v>
      </c>
      <c r="H199" t="s">
        <v>120</v>
      </c>
      <c r="I199" s="29">
        <v>0</v>
      </c>
      <c r="J199" s="30">
        <f t="shared" si="10"/>
        <v>0</v>
      </c>
      <c r="K199" s="30">
        <f t="shared" si="11"/>
        <v>0</v>
      </c>
    </row>
    <row r="200" spans="1:11" x14ac:dyDescent="0.25">
      <c r="A200" s="28" t="str">
        <f t="shared" si="9"/>
        <v>82-Children's-Nueces-STAR</v>
      </c>
      <c r="B200" s="28">
        <v>82</v>
      </c>
      <c r="C200" t="s">
        <v>33</v>
      </c>
      <c r="D200" s="27">
        <v>145062791.30950171</v>
      </c>
      <c r="E200" t="s">
        <v>33</v>
      </c>
      <c r="F200" t="s">
        <v>24</v>
      </c>
      <c r="G200" t="s">
        <v>10</v>
      </c>
      <c r="H200" t="s">
        <v>120</v>
      </c>
      <c r="I200" s="29">
        <v>4.4389343447936998E-2</v>
      </c>
      <c r="J200" s="30">
        <f t="shared" si="10"/>
        <v>6439242.0599999996</v>
      </c>
      <c r="K200" s="30">
        <f t="shared" si="11"/>
        <v>2781057.13</v>
      </c>
    </row>
    <row r="201" spans="1:11" x14ac:dyDescent="0.25">
      <c r="A201" s="28" t="str">
        <f t="shared" si="9"/>
        <v>KD-Children's-Nueces-STAR Kids</v>
      </c>
      <c r="B201" s="28" t="s">
        <v>75</v>
      </c>
      <c r="C201" t="s">
        <v>33</v>
      </c>
      <c r="D201" s="27">
        <v>37015267.573386945</v>
      </c>
      <c r="E201" t="s">
        <v>33</v>
      </c>
      <c r="F201" t="s">
        <v>24</v>
      </c>
      <c r="G201" t="s">
        <v>6</v>
      </c>
      <c r="H201" t="s">
        <v>120</v>
      </c>
      <c r="I201" s="29">
        <v>0.05</v>
      </c>
      <c r="J201" s="30">
        <f t="shared" si="10"/>
        <v>1850763.38</v>
      </c>
      <c r="K201" s="30">
        <f t="shared" si="11"/>
        <v>799329.9</v>
      </c>
    </row>
    <row r="202" spans="1:11" x14ac:dyDescent="0.25">
      <c r="A202" s="28" t="str">
        <f t="shared" si="9"/>
        <v>83-Children's-Nueces-STAR</v>
      </c>
      <c r="B202" s="28">
        <v>83</v>
      </c>
      <c r="C202" t="s">
        <v>8</v>
      </c>
      <c r="D202" s="27">
        <v>42607863.415721826</v>
      </c>
      <c r="E202" t="s">
        <v>8</v>
      </c>
      <c r="F202" t="s">
        <v>24</v>
      </c>
      <c r="G202" t="s">
        <v>10</v>
      </c>
      <c r="H202" t="s">
        <v>120</v>
      </c>
      <c r="I202" s="29">
        <v>4.4389343447936998E-2</v>
      </c>
      <c r="J202" s="30">
        <f t="shared" si="10"/>
        <v>1891335.08</v>
      </c>
      <c r="K202" s="30">
        <f t="shared" si="11"/>
        <v>816852.49</v>
      </c>
    </row>
    <row r="203" spans="1:11" x14ac:dyDescent="0.25">
      <c r="A203" s="28" t="str">
        <f t="shared" si="9"/>
        <v>86-Children's-NUECES-STAR+PLUS</v>
      </c>
      <c r="B203" s="28">
        <v>86</v>
      </c>
      <c r="C203" t="s">
        <v>8</v>
      </c>
      <c r="D203" s="27">
        <v>151244440.48907313</v>
      </c>
      <c r="E203" t="s">
        <v>8</v>
      </c>
      <c r="F203" t="s">
        <v>149</v>
      </c>
      <c r="G203" t="s">
        <v>14</v>
      </c>
      <c r="H203" t="s">
        <v>120</v>
      </c>
      <c r="I203" s="29">
        <v>0</v>
      </c>
      <c r="J203" s="30">
        <f t="shared" si="10"/>
        <v>0</v>
      </c>
      <c r="K203" s="30">
        <f t="shared" si="11"/>
        <v>0</v>
      </c>
    </row>
    <row r="204" spans="1:11" x14ac:dyDescent="0.25">
      <c r="A204" s="28" t="str">
        <f t="shared" si="9"/>
        <v>KV-Children's-Nueces-STAR Kids</v>
      </c>
      <c r="B204" s="28" t="s">
        <v>78</v>
      </c>
      <c r="C204" t="s">
        <v>8</v>
      </c>
      <c r="D204" s="27">
        <v>15240733.623586046</v>
      </c>
      <c r="E204" t="s">
        <v>8</v>
      </c>
      <c r="F204" t="s">
        <v>24</v>
      </c>
      <c r="G204" t="s">
        <v>6</v>
      </c>
      <c r="H204" t="s">
        <v>120</v>
      </c>
      <c r="I204" s="29">
        <v>0.05</v>
      </c>
      <c r="J204" s="30">
        <f t="shared" si="10"/>
        <v>762036.68</v>
      </c>
      <c r="K204" s="30">
        <f t="shared" si="11"/>
        <v>329117.55</v>
      </c>
    </row>
    <row r="205" spans="1:11" x14ac:dyDescent="0.25">
      <c r="A205" s="28" t="str">
        <f t="shared" si="9"/>
        <v>85-Children's-Nueces-STAR+PLUS</v>
      </c>
      <c r="B205" s="28">
        <v>85</v>
      </c>
      <c r="C205" t="s">
        <v>12</v>
      </c>
      <c r="D205" s="27">
        <v>0</v>
      </c>
      <c r="E205" t="s">
        <v>12</v>
      </c>
      <c r="F205" t="s">
        <v>24</v>
      </c>
      <c r="G205" t="s">
        <v>14</v>
      </c>
      <c r="H205" t="s">
        <v>120</v>
      </c>
      <c r="I205" s="29">
        <v>0</v>
      </c>
      <c r="J205" s="30">
        <f t="shared" si="10"/>
        <v>0</v>
      </c>
      <c r="K205" s="30">
        <f t="shared" si="11"/>
        <v>0</v>
      </c>
    </row>
    <row r="206" spans="1:11" x14ac:dyDescent="0.25">
      <c r="A206" s="28" t="str">
        <f t="shared" si="9"/>
        <v>2Q-Children's-Nueces-STAR</v>
      </c>
      <c r="B206" s="28" t="s">
        <v>38</v>
      </c>
      <c r="C206" t="s">
        <v>12</v>
      </c>
      <c r="D206" s="27">
        <v>5257753.9409959782</v>
      </c>
      <c r="E206" t="s">
        <v>12</v>
      </c>
      <c r="F206" t="s">
        <v>24</v>
      </c>
      <c r="G206" t="s">
        <v>10</v>
      </c>
      <c r="H206" t="s">
        <v>120</v>
      </c>
      <c r="I206" s="29">
        <v>4.4389343447936998E-2</v>
      </c>
      <c r="J206" s="30">
        <f t="shared" si="10"/>
        <v>233388.25</v>
      </c>
      <c r="K206" s="30">
        <f t="shared" si="11"/>
        <v>100798.52</v>
      </c>
    </row>
    <row r="207" spans="1:11" x14ac:dyDescent="0.25">
      <c r="A207" s="28" t="str">
        <f t="shared" si="9"/>
        <v>S9-Children's-Nueces-STAR+PLUS</v>
      </c>
      <c r="B207" s="28" t="s">
        <v>89</v>
      </c>
      <c r="C207" t="s">
        <v>21</v>
      </c>
      <c r="D207" s="27">
        <v>77968692.176016152</v>
      </c>
      <c r="E207" t="s">
        <v>21</v>
      </c>
      <c r="F207" t="s">
        <v>24</v>
      </c>
      <c r="G207" t="s">
        <v>14</v>
      </c>
      <c r="H207" t="s">
        <v>120</v>
      </c>
      <c r="I207" s="29">
        <v>0</v>
      </c>
      <c r="J207" s="30">
        <f t="shared" si="10"/>
        <v>0</v>
      </c>
      <c r="K207" s="30">
        <f t="shared" si="11"/>
        <v>0</v>
      </c>
    </row>
    <row r="208" spans="1:11" x14ac:dyDescent="0.25">
      <c r="A208" s="28" t="str">
        <f t="shared" si="9"/>
        <v>67-Children's-Tarrant-STAR</v>
      </c>
      <c r="B208" s="28">
        <v>67</v>
      </c>
      <c r="C208" t="s">
        <v>23</v>
      </c>
      <c r="D208" s="27">
        <v>135330514.23795912</v>
      </c>
      <c r="E208" t="s">
        <v>23</v>
      </c>
      <c r="F208" t="s">
        <v>39</v>
      </c>
      <c r="G208" t="s">
        <v>10</v>
      </c>
      <c r="H208" t="s">
        <v>120</v>
      </c>
      <c r="I208" s="29">
        <v>0</v>
      </c>
      <c r="J208" s="30">
        <f t="shared" si="10"/>
        <v>0</v>
      </c>
      <c r="K208" s="30">
        <f t="shared" si="11"/>
        <v>0</v>
      </c>
    </row>
    <row r="209" spans="1:11" x14ac:dyDescent="0.25">
      <c r="A209" s="28" t="str">
        <f t="shared" si="9"/>
        <v>K1-Children's-Tarrant-STAR Kids</v>
      </c>
      <c r="B209" s="28" t="s">
        <v>112</v>
      </c>
      <c r="C209" t="s">
        <v>23</v>
      </c>
      <c r="D209" s="27">
        <v>57270474.172985107</v>
      </c>
      <c r="E209" t="s">
        <v>23</v>
      </c>
      <c r="F209" t="s">
        <v>39</v>
      </c>
      <c r="G209" t="s">
        <v>6</v>
      </c>
      <c r="H209" t="s">
        <v>120</v>
      </c>
      <c r="I209" s="29">
        <v>1.6422511216408651E-3</v>
      </c>
      <c r="J209" s="30">
        <f t="shared" si="10"/>
        <v>94052.5</v>
      </c>
      <c r="K209" s="30">
        <f t="shared" si="11"/>
        <v>40620.519999999997</v>
      </c>
    </row>
    <row r="210" spans="1:11" x14ac:dyDescent="0.25">
      <c r="A210" s="28" t="str">
        <f t="shared" si="9"/>
        <v>66-Children's-Tarrant-STAR</v>
      </c>
      <c r="B210" s="28">
        <v>66</v>
      </c>
      <c r="C210" t="s">
        <v>46</v>
      </c>
      <c r="D210" s="27">
        <v>172252231.75210327</v>
      </c>
      <c r="E210" t="s">
        <v>46</v>
      </c>
      <c r="F210" t="s">
        <v>39</v>
      </c>
      <c r="G210" t="s">
        <v>10</v>
      </c>
      <c r="H210" t="s">
        <v>120</v>
      </c>
      <c r="I210" s="29">
        <v>0</v>
      </c>
      <c r="J210" s="30">
        <f t="shared" si="10"/>
        <v>0</v>
      </c>
      <c r="K210" s="30">
        <f t="shared" si="11"/>
        <v>0</v>
      </c>
    </row>
    <row r="211" spans="1:11" x14ac:dyDescent="0.25">
      <c r="A211" s="28" t="str">
        <f t="shared" si="9"/>
        <v>KB-Children's-Tarrant-STAR Kids</v>
      </c>
      <c r="B211" s="28" t="s">
        <v>59</v>
      </c>
      <c r="C211" t="s">
        <v>46</v>
      </c>
      <c r="D211" s="27">
        <v>119536239.17575553</v>
      </c>
      <c r="E211" t="s">
        <v>46</v>
      </c>
      <c r="F211" t="s">
        <v>39</v>
      </c>
      <c r="G211" t="s">
        <v>6</v>
      </c>
      <c r="H211" t="s">
        <v>120</v>
      </c>
      <c r="I211" s="29">
        <v>1.6422511216408651E-3</v>
      </c>
      <c r="J211" s="30">
        <f t="shared" si="10"/>
        <v>196308.52</v>
      </c>
      <c r="K211" s="30">
        <f t="shared" si="11"/>
        <v>84784.08</v>
      </c>
    </row>
    <row r="212" spans="1:11" x14ac:dyDescent="0.25">
      <c r="A212" s="28" t="str">
        <f t="shared" si="9"/>
        <v>P1-Children's-Tarrant-STAR+PLUS</v>
      </c>
      <c r="B212" s="28" t="s">
        <v>42</v>
      </c>
      <c r="C212" t="s">
        <v>28</v>
      </c>
      <c r="D212" s="27">
        <v>235486294.86119333</v>
      </c>
      <c r="E212" t="s">
        <v>28</v>
      </c>
      <c r="F212" t="s">
        <v>39</v>
      </c>
      <c r="G212" t="s">
        <v>14</v>
      </c>
      <c r="H212" t="s">
        <v>120</v>
      </c>
      <c r="I212" s="29">
        <v>0</v>
      </c>
      <c r="J212" s="30">
        <f t="shared" si="10"/>
        <v>0</v>
      </c>
      <c r="K212" s="30">
        <f t="shared" si="11"/>
        <v>0</v>
      </c>
    </row>
    <row r="213" spans="1:11" x14ac:dyDescent="0.25">
      <c r="A213" s="28" t="str">
        <f t="shared" si="9"/>
        <v>S8-Children's-Tarrant-STAR+PLUS</v>
      </c>
      <c r="B213" s="28" t="s">
        <v>73</v>
      </c>
      <c r="C213" t="s">
        <v>12</v>
      </c>
      <c r="D213" s="27">
        <v>219937005.70227188</v>
      </c>
      <c r="E213" t="s">
        <v>12</v>
      </c>
      <c r="F213" t="s">
        <v>39</v>
      </c>
      <c r="G213" t="s">
        <v>14</v>
      </c>
      <c r="H213" t="s">
        <v>120</v>
      </c>
      <c r="I213" s="29">
        <v>0</v>
      </c>
      <c r="J213" s="30">
        <f t="shared" si="10"/>
        <v>0</v>
      </c>
      <c r="K213" s="30">
        <f t="shared" si="11"/>
        <v>0</v>
      </c>
    </row>
    <row r="214" spans="1:11" x14ac:dyDescent="0.25">
      <c r="A214" s="28" t="str">
        <f t="shared" si="9"/>
        <v>63-Children's-Tarrant-STAR</v>
      </c>
      <c r="B214" s="28">
        <v>63</v>
      </c>
      <c r="C214" t="s">
        <v>21</v>
      </c>
      <c r="D214" s="27">
        <v>163914791.83359605</v>
      </c>
      <c r="E214" t="s">
        <v>21</v>
      </c>
      <c r="F214" t="s">
        <v>39</v>
      </c>
      <c r="G214" t="s">
        <v>10</v>
      </c>
      <c r="H214" t="s">
        <v>120</v>
      </c>
      <c r="I214" s="29">
        <v>0</v>
      </c>
      <c r="J214" s="30">
        <f t="shared" si="10"/>
        <v>0</v>
      </c>
      <c r="K214" s="30">
        <f t="shared" si="11"/>
        <v>0</v>
      </c>
    </row>
    <row r="215" spans="1:11" x14ac:dyDescent="0.25">
      <c r="A215" s="28" t="str">
        <f t="shared" si="9"/>
        <v>69-Children's-Tarrant-STAR+PLUS</v>
      </c>
      <c r="B215" s="28">
        <v>69</v>
      </c>
      <c r="C215" t="s">
        <v>21</v>
      </c>
      <c r="D215" s="27">
        <v>0</v>
      </c>
      <c r="E215" t="s">
        <v>21</v>
      </c>
      <c r="F215" t="s">
        <v>39</v>
      </c>
      <c r="G215" t="s">
        <v>14</v>
      </c>
      <c r="H215" t="s">
        <v>120</v>
      </c>
      <c r="I215" s="29">
        <v>0</v>
      </c>
      <c r="J215" s="30">
        <f t="shared" si="10"/>
        <v>0</v>
      </c>
      <c r="K215" s="30">
        <f t="shared" si="11"/>
        <v>0</v>
      </c>
    </row>
    <row r="216" spans="1:11" x14ac:dyDescent="0.25">
      <c r="A216" s="28" t="str">
        <f t="shared" si="9"/>
        <v>1P-Children's-Travis-STAR</v>
      </c>
      <c r="B216" s="28" t="s">
        <v>53</v>
      </c>
      <c r="C216" t="s">
        <v>48</v>
      </c>
      <c r="D216" s="27">
        <v>58547453.556995392</v>
      </c>
      <c r="E216" t="s">
        <v>48</v>
      </c>
      <c r="F216" t="s">
        <v>41</v>
      </c>
      <c r="G216" t="s">
        <v>10</v>
      </c>
      <c r="H216" t="s">
        <v>120</v>
      </c>
      <c r="I216" s="29">
        <v>0</v>
      </c>
      <c r="J216" s="30">
        <f t="shared" si="10"/>
        <v>0</v>
      </c>
      <c r="K216" s="30">
        <f t="shared" si="11"/>
        <v>0</v>
      </c>
    </row>
    <row r="217" spans="1:11" x14ac:dyDescent="0.25">
      <c r="A217" s="28" t="str">
        <f t="shared" si="9"/>
        <v>K8-Children's-Travis-STAR Kids</v>
      </c>
      <c r="B217" s="28" t="s">
        <v>60</v>
      </c>
      <c r="C217" t="s">
        <v>48</v>
      </c>
      <c r="D217" s="27">
        <v>52809085.147945374</v>
      </c>
      <c r="E217" t="s">
        <v>48</v>
      </c>
      <c r="F217" t="s">
        <v>41</v>
      </c>
      <c r="G217" t="s">
        <v>6</v>
      </c>
      <c r="H217" t="s">
        <v>120</v>
      </c>
      <c r="I217" s="29">
        <v>1.6979063056340605E-3</v>
      </c>
      <c r="J217" s="30">
        <f t="shared" si="10"/>
        <v>89664.88</v>
      </c>
      <c r="K217" s="30">
        <f t="shared" si="11"/>
        <v>38725.54</v>
      </c>
    </row>
    <row r="218" spans="1:11" x14ac:dyDescent="0.25">
      <c r="A218" s="28" t="str">
        <f t="shared" si="9"/>
        <v>1A-Children's-Travis-STAR</v>
      </c>
      <c r="B218" s="28" t="s">
        <v>67</v>
      </c>
      <c r="C218" t="s">
        <v>68</v>
      </c>
      <c r="D218" s="27">
        <v>36142099.756370462</v>
      </c>
      <c r="E218" t="s">
        <v>68</v>
      </c>
      <c r="F218" t="s">
        <v>41</v>
      </c>
      <c r="G218" t="s">
        <v>10</v>
      </c>
      <c r="H218" t="s">
        <v>120</v>
      </c>
      <c r="I218" s="29">
        <v>0</v>
      </c>
      <c r="J218" s="30">
        <f t="shared" si="10"/>
        <v>0</v>
      </c>
      <c r="K218" s="30">
        <f t="shared" si="11"/>
        <v>0</v>
      </c>
    </row>
    <row r="219" spans="1:11" x14ac:dyDescent="0.25">
      <c r="A219" s="28" t="str">
        <f t="shared" si="9"/>
        <v>10-Children's-Travis-STAR</v>
      </c>
      <c r="B219" s="28">
        <v>10</v>
      </c>
      <c r="C219" t="s">
        <v>8</v>
      </c>
      <c r="D219" s="27">
        <v>136746786.58941141</v>
      </c>
      <c r="E219" t="s">
        <v>8</v>
      </c>
      <c r="F219" t="s">
        <v>41</v>
      </c>
      <c r="G219" t="s">
        <v>10</v>
      </c>
      <c r="H219" t="s">
        <v>120</v>
      </c>
      <c r="I219" s="29">
        <v>0</v>
      </c>
      <c r="J219" s="30">
        <f t="shared" si="10"/>
        <v>0</v>
      </c>
      <c r="K219" s="30">
        <f t="shared" si="11"/>
        <v>0</v>
      </c>
    </row>
    <row r="220" spans="1:11" x14ac:dyDescent="0.25">
      <c r="A220" s="28" t="str">
        <f t="shared" si="9"/>
        <v>KL-Children's-Travis-STAR Kids</v>
      </c>
      <c r="B220" s="28" t="s">
        <v>40</v>
      </c>
      <c r="C220" t="s">
        <v>8</v>
      </c>
      <c r="D220" s="27">
        <v>33624125.62061967</v>
      </c>
      <c r="E220" t="s">
        <v>8</v>
      </c>
      <c r="F220" t="s">
        <v>41</v>
      </c>
      <c r="G220" t="s">
        <v>6</v>
      </c>
      <c r="H220" t="s">
        <v>120</v>
      </c>
      <c r="I220" s="29">
        <v>1.6979063056340605E-3</v>
      </c>
      <c r="J220" s="30">
        <f t="shared" si="10"/>
        <v>57090.61</v>
      </c>
      <c r="K220" s="30">
        <f t="shared" si="11"/>
        <v>24656.98</v>
      </c>
    </row>
    <row r="221" spans="1:11" x14ac:dyDescent="0.25">
      <c r="A221" s="28" t="str">
        <f t="shared" si="9"/>
        <v>S4-Children's-Travis-STAR+PLUS</v>
      </c>
      <c r="B221" s="28" t="s">
        <v>82</v>
      </c>
      <c r="C221" t="s">
        <v>8</v>
      </c>
      <c r="D221" s="27">
        <v>70259916.127238616</v>
      </c>
      <c r="E221" t="s">
        <v>8</v>
      </c>
      <c r="F221" t="s">
        <v>41</v>
      </c>
      <c r="G221" t="s">
        <v>14</v>
      </c>
      <c r="H221" t="s">
        <v>120</v>
      </c>
      <c r="I221" s="29">
        <v>0</v>
      </c>
      <c r="J221" s="30">
        <f t="shared" si="10"/>
        <v>0</v>
      </c>
      <c r="K221" s="30">
        <f t="shared" si="11"/>
        <v>0</v>
      </c>
    </row>
    <row r="222" spans="1:11" x14ac:dyDescent="0.25">
      <c r="A222" s="28" t="str">
        <f t="shared" si="9"/>
        <v>18-Children's-Travis-STAR+PLUS</v>
      </c>
      <c r="B222" s="28">
        <v>18</v>
      </c>
      <c r="C222" t="s">
        <v>12</v>
      </c>
      <c r="D222" s="27">
        <v>189151546.85698593</v>
      </c>
      <c r="E222" t="s">
        <v>12</v>
      </c>
      <c r="F222" t="s">
        <v>41</v>
      </c>
      <c r="G222" t="s">
        <v>14</v>
      </c>
      <c r="H222" t="s">
        <v>120</v>
      </c>
      <c r="I222" s="29">
        <v>0</v>
      </c>
      <c r="J222" s="30">
        <f t="shared" si="10"/>
        <v>0</v>
      </c>
      <c r="K222" s="30">
        <f t="shared" si="11"/>
        <v>0</v>
      </c>
    </row>
    <row r="223" spans="1:11" x14ac:dyDescent="0.25">
      <c r="A223" s="28" t="str">
        <f t="shared" si="9"/>
        <v>19-Children's-Travis-STAR+PLUS</v>
      </c>
      <c r="B223" s="28">
        <v>19</v>
      </c>
      <c r="C223" t="s">
        <v>21</v>
      </c>
      <c r="D223" s="27">
        <v>0</v>
      </c>
      <c r="E223" t="s">
        <v>21</v>
      </c>
      <c r="F223" t="s">
        <v>41</v>
      </c>
      <c r="G223" t="s">
        <v>14</v>
      </c>
      <c r="H223" t="s">
        <v>120</v>
      </c>
      <c r="I223" s="29">
        <v>0</v>
      </c>
      <c r="J223" s="30">
        <f t="shared" si="10"/>
        <v>0</v>
      </c>
      <c r="K223" s="30">
        <f t="shared" si="11"/>
        <v>0</v>
      </c>
    </row>
    <row r="224" spans="1:11" x14ac:dyDescent="0.25">
      <c r="A224" s="28" t="str">
        <f t="shared" si="9"/>
        <v>43-Rural-Bexar-STAR</v>
      </c>
      <c r="B224" s="28">
        <v>43</v>
      </c>
      <c r="C224" t="s">
        <v>23</v>
      </c>
      <c r="D224" s="27">
        <v>42475859.200582847</v>
      </c>
      <c r="E224" t="s">
        <v>23</v>
      </c>
      <c r="F224" t="s">
        <v>22</v>
      </c>
      <c r="G224" t="s">
        <v>10</v>
      </c>
      <c r="H224" t="s">
        <v>121</v>
      </c>
      <c r="I224" s="29">
        <v>0</v>
      </c>
      <c r="J224" s="30">
        <f t="shared" si="10"/>
        <v>0</v>
      </c>
      <c r="K224" s="30">
        <f t="shared" si="11"/>
        <v>0</v>
      </c>
    </row>
    <row r="225" spans="1:11" x14ac:dyDescent="0.25">
      <c r="A225" s="28" t="str">
        <f t="shared" si="9"/>
        <v>42-Rural-Bexar-STAR</v>
      </c>
      <c r="B225" s="28">
        <v>42</v>
      </c>
      <c r="C225" t="s">
        <v>61</v>
      </c>
      <c r="D225" s="27">
        <v>176193588.72673175</v>
      </c>
      <c r="E225" t="s">
        <v>61</v>
      </c>
      <c r="F225" t="s">
        <v>22</v>
      </c>
      <c r="G225" t="s">
        <v>10</v>
      </c>
      <c r="H225" t="s">
        <v>121</v>
      </c>
      <c r="I225" s="29">
        <v>0</v>
      </c>
      <c r="J225" s="30">
        <f t="shared" si="10"/>
        <v>0</v>
      </c>
      <c r="K225" s="30">
        <f t="shared" si="11"/>
        <v>0</v>
      </c>
    </row>
    <row r="226" spans="1:11" x14ac:dyDescent="0.25">
      <c r="A226" s="28" t="str">
        <f t="shared" si="9"/>
        <v>KA-Rural-Bexar-STAR Kids</v>
      </c>
      <c r="B226" s="28" t="s">
        <v>109</v>
      </c>
      <c r="C226" t="s">
        <v>61</v>
      </c>
      <c r="D226" s="27">
        <v>92359815.788159296</v>
      </c>
      <c r="E226" t="s">
        <v>61</v>
      </c>
      <c r="F226" t="s">
        <v>22</v>
      </c>
      <c r="G226" t="s">
        <v>6</v>
      </c>
      <c r="H226" t="s">
        <v>121</v>
      </c>
      <c r="I226" s="29">
        <v>0</v>
      </c>
      <c r="J226" s="30">
        <f t="shared" si="10"/>
        <v>0</v>
      </c>
      <c r="K226" s="30">
        <f t="shared" si="11"/>
        <v>0</v>
      </c>
    </row>
    <row r="227" spans="1:11" x14ac:dyDescent="0.25">
      <c r="A227" s="28" t="str">
        <f t="shared" si="9"/>
        <v>S1-Rural-Bexar-STAR+PLUS</v>
      </c>
      <c r="B227" s="28" t="s">
        <v>70</v>
      </c>
      <c r="C227" t="s">
        <v>61</v>
      </c>
      <c r="D227" s="27">
        <v>168341951.75713345</v>
      </c>
      <c r="E227" t="s">
        <v>61</v>
      </c>
      <c r="F227" t="s">
        <v>22</v>
      </c>
      <c r="G227" t="s">
        <v>14</v>
      </c>
      <c r="H227" t="s">
        <v>121</v>
      </c>
      <c r="I227" s="29">
        <v>7.7309242762675222E-4</v>
      </c>
      <c r="J227" s="30">
        <f t="shared" si="10"/>
        <v>130143.89</v>
      </c>
      <c r="K227" s="30">
        <f t="shared" si="11"/>
        <v>56208.1</v>
      </c>
    </row>
    <row r="228" spans="1:11" x14ac:dyDescent="0.25">
      <c r="A228" s="28" t="str">
        <f t="shared" si="9"/>
        <v>46-Rural-Bexar-STAR+PLUS</v>
      </c>
      <c r="B228" s="28">
        <v>46</v>
      </c>
      <c r="C228" t="s">
        <v>28</v>
      </c>
      <c r="D228" s="27">
        <v>187297480.01505354</v>
      </c>
      <c r="E228" t="s">
        <v>28</v>
      </c>
      <c r="F228" t="s">
        <v>22</v>
      </c>
      <c r="G228" t="s">
        <v>14</v>
      </c>
      <c r="H228" t="s">
        <v>121</v>
      </c>
      <c r="I228" s="29">
        <v>7.7309242762675222E-4</v>
      </c>
      <c r="J228" s="30">
        <f t="shared" si="10"/>
        <v>144798.26</v>
      </c>
      <c r="K228" s="30">
        <f t="shared" si="11"/>
        <v>62537.21</v>
      </c>
    </row>
    <row r="229" spans="1:11" x14ac:dyDescent="0.25">
      <c r="A229" s="28" t="str">
        <f t="shared" si="9"/>
        <v>40-Rural-Bexar-STAR</v>
      </c>
      <c r="B229" s="28">
        <v>40</v>
      </c>
      <c r="C229" t="s">
        <v>8</v>
      </c>
      <c r="D229" s="27">
        <v>205005831.15724114</v>
      </c>
      <c r="E229" t="s">
        <v>8</v>
      </c>
      <c r="F229" t="s">
        <v>22</v>
      </c>
      <c r="G229" t="s">
        <v>10</v>
      </c>
      <c r="H229" t="s">
        <v>121</v>
      </c>
      <c r="I229" s="29">
        <v>0</v>
      </c>
      <c r="J229" s="30">
        <f t="shared" si="10"/>
        <v>0</v>
      </c>
      <c r="K229" s="30">
        <f t="shared" si="11"/>
        <v>0</v>
      </c>
    </row>
    <row r="230" spans="1:11" x14ac:dyDescent="0.25">
      <c r="A230" s="28" t="str">
        <f t="shared" si="9"/>
        <v>47-Rural-Bexar-STAR+PLUS</v>
      </c>
      <c r="B230" s="28">
        <v>47</v>
      </c>
      <c r="C230" t="s">
        <v>8</v>
      </c>
      <c r="D230" s="27">
        <v>0</v>
      </c>
      <c r="E230" t="s">
        <v>8</v>
      </c>
      <c r="F230" t="s">
        <v>22</v>
      </c>
      <c r="G230" t="s">
        <v>14</v>
      </c>
      <c r="H230" t="s">
        <v>121</v>
      </c>
      <c r="I230" s="29">
        <v>7.7309242762675222E-4</v>
      </c>
      <c r="J230" s="30">
        <f t="shared" si="10"/>
        <v>0</v>
      </c>
      <c r="K230" s="30">
        <f t="shared" si="11"/>
        <v>0</v>
      </c>
    </row>
    <row r="231" spans="1:11" x14ac:dyDescent="0.25">
      <c r="A231" s="28" t="str">
        <f t="shared" si="9"/>
        <v>KE-Rural-Bexar-STAR Kids</v>
      </c>
      <c r="B231" s="28" t="s">
        <v>54</v>
      </c>
      <c r="C231" t="s">
        <v>8</v>
      </c>
      <c r="D231" s="27">
        <v>82313273.609127909</v>
      </c>
      <c r="E231" t="s">
        <v>8</v>
      </c>
      <c r="F231" t="s">
        <v>22</v>
      </c>
      <c r="G231" t="s">
        <v>6</v>
      </c>
      <c r="H231" t="s">
        <v>121</v>
      </c>
      <c r="I231" s="29">
        <v>0</v>
      </c>
      <c r="J231" s="30">
        <f t="shared" si="10"/>
        <v>0</v>
      </c>
      <c r="K231" s="30">
        <f t="shared" si="11"/>
        <v>0</v>
      </c>
    </row>
    <row r="232" spans="1:11" x14ac:dyDescent="0.25">
      <c r="A232" s="28" t="str">
        <f t="shared" si="9"/>
        <v>S5-Rural-Bexar-STAR+PLUS</v>
      </c>
      <c r="B232" s="28" t="s">
        <v>29</v>
      </c>
      <c r="C232" t="s">
        <v>12</v>
      </c>
      <c r="D232" s="27">
        <v>166818931.18939701</v>
      </c>
      <c r="E232" t="s">
        <v>12</v>
      </c>
      <c r="F232" t="s">
        <v>22</v>
      </c>
      <c r="G232" t="s">
        <v>14</v>
      </c>
      <c r="H232" t="s">
        <v>121</v>
      </c>
      <c r="I232" s="29">
        <v>7.7309242762675222E-4</v>
      </c>
      <c r="J232" s="30">
        <f t="shared" si="10"/>
        <v>128966.45</v>
      </c>
      <c r="K232" s="30">
        <f t="shared" si="11"/>
        <v>55699.58</v>
      </c>
    </row>
    <row r="233" spans="1:11" x14ac:dyDescent="0.25">
      <c r="A233" s="28" t="str">
        <f t="shared" si="9"/>
        <v>44-Rural-Bexar-STAR</v>
      </c>
      <c r="B233" s="28">
        <v>44</v>
      </c>
      <c r="C233" t="s">
        <v>21</v>
      </c>
      <c r="D233" s="27">
        <v>14984719.494238997</v>
      </c>
      <c r="E233" t="s">
        <v>21</v>
      </c>
      <c r="F233" t="s">
        <v>22</v>
      </c>
      <c r="G233" t="s">
        <v>10</v>
      </c>
      <c r="H233" t="s">
        <v>121</v>
      </c>
      <c r="I233" s="29">
        <v>0</v>
      </c>
      <c r="J233" s="30">
        <f t="shared" si="10"/>
        <v>0</v>
      </c>
      <c r="K233" s="30">
        <f t="shared" si="11"/>
        <v>0</v>
      </c>
    </row>
    <row r="234" spans="1:11" x14ac:dyDescent="0.25">
      <c r="A234" s="28" t="str">
        <f t="shared" si="9"/>
        <v>45-Rural-Bexar-STAR+PLUS</v>
      </c>
      <c r="B234" s="28">
        <v>45</v>
      </c>
      <c r="C234" t="s">
        <v>21</v>
      </c>
      <c r="D234" s="27">
        <v>0</v>
      </c>
      <c r="E234" t="s">
        <v>21</v>
      </c>
      <c r="F234" t="s">
        <v>22</v>
      </c>
      <c r="G234" t="s">
        <v>14</v>
      </c>
      <c r="H234" t="s">
        <v>121</v>
      </c>
      <c r="I234" s="29">
        <v>7.7309242762675222E-4</v>
      </c>
      <c r="J234" s="30">
        <f t="shared" si="10"/>
        <v>0</v>
      </c>
      <c r="K234" s="30">
        <f t="shared" si="11"/>
        <v>0</v>
      </c>
    </row>
    <row r="235" spans="1:11" x14ac:dyDescent="0.25">
      <c r="A235" s="28" t="str">
        <f t="shared" si="9"/>
        <v>KW-Rural-Dallas-STAR Kids</v>
      </c>
      <c r="B235" s="28" t="s">
        <v>111</v>
      </c>
      <c r="C235" t="s">
        <v>23</v>
      </c>
      <c r="D235" s="27">
        <v>103658862.34979095</v>
      </c>
      <c r="E235" t="s">
        <v>23</v>
      </c>
      <c r="F235" t="s">
        <v>20</v>
      </c>
      <c r="G235" t="s">
        <v>6</v>
      </c>
      <c r="H235" t="s">
        <v>121</v>
      </c>
      <c r="I235" s="29">
        <v>0</v>
      </c>
      <c r="J235" s="30">
        <f t="shared" si="10"/>
        <v>0</v>
      </c>
      <c r="K235" s="30">
        <f t="shared" si="11"/>
        <v>0</v>
      </c>
    </row>
    <row r="236" spans="1:11" x14ac:dyDescent="0.25">
      <c r="A236" s="28" t="str">
        <f t="shared" si="9"/>
        <v>95-Rural-Dallas-STAR</v>
      </c>
      <c r="B236" s="28">
        <v>95</v>
      </c>
      <c r="C236" t="s">
        <v>28</v>
      </c>
      <c r="D236" s="27">
        <v>68498736.419801921</v>
      </c>
      <c r="E236" t="s">
        <v>28</v>
      </c>
      <c r="F236" t="s">
        <v>20</v>
      </c>
      <c r="G236" t="s">
        <v>10</v>
      </c>
      <c r="H236" t="s">
        <v>121</v>
      </c>
      <c r="I236" s="29">
        <v>0</v>
      </c>
      <c r="J236" s="30">
        <f t="shared" si="10"/>
        <v>0</v>
      </c>
      <c r="K236" s="30">
        <f t="shared" si="11"/>
        <v>0</v>
      </c>
    </row>
    <row r="237" spans="1:11" x14ac:dyDescent="0.25">
      <c r="A237" s="28" t="str">
        <f t="shared" si="9"/>
        <v>9F-Rural-Dallas-STAR+PLUS</v>
      </c>
      <c r="B237" s="28" t="s">
        <v>96</v>
      </c>
      <c r="C237" t="s">
        <v>28</v>
      </c>
      <c r="D237" s="27">
        <v>371169089.89319175</v>
      </c>
      <c r="E237" t="s">
        <v>28</v>
      </c>
      <c r="F237" t="s">
        <v>20</v>
      </c>
      <c r="G237" t="s">
        <v>14</v>
      </c>
      <c r="H237" t="s">
        <v>121</v>
      </c>
      <c r="I237" s="29">
        <v>1.48497487347694E-4</v>
      </c>
      <c r="J237" s="30">
        <f t="shared" si="10"/>
        <v>55117.68</v>
      </c>
      <c r="K237" s="30">
        <f t="shared" si="11"/>
        <v>23804.89</v>
      </c>
    </row>
    <row r="238" spans="1:11" x14ac:dyDescent="0.25">
      <c r="A238" s="28" t="str">
        <f t="shared" si="9"/>
        <v>93-Rural-Dallas-STAR</v>
      </c>
      <c r="B238" s="28">
        <v>93</v>
      </c>
      <c r="C238" t="s">
        <v>19</v>
      </c>
      <c r="D238" s="27">
        <v>263456268.54927468</v>
      </c>
      <c r="E238" t="s">
        <v>19</v>
      </c>
      <c r="F238" t="s">
        <v>20</v>
      </c>
      <c r="G238" t="s">
        <v>10</v>
      </c>
      <c r="H238" t="s">
        <v>121</v>
      </c>
      <c r="I238" s="29">
        <v>0</v>
      </c>
      <c r="J238" s="30">
        <f t="shared" si="10"/>
        <v>0</v>
      </c>
      <c r="K238" s="30">
        <f t="shared" si="11"/>
        <v>0</v>
      </c>
    </row>
    <row r="239" spans="1:11" x14ac:dyDescent="0.25">
      <c r="A239" s="28" t="str">
        <f t="shared" si="9"/>
        <v>9H-Rural-Dallas-STAR+PLUS</v>
      </c>
      <c r="B239" s="28" t="s">
        <v>74</v>
      </c>
      <c r="C239" t="s">
        <v>8</v>
      </c>
      <c r="D239" s="27">
        <v>297109261.54538572</v>
      </c>
      <c r="E239" t="s">
        <v>8</v>
      </c>
      <c r="F239" t="s">
        <v>20</v>
      </c>
      <c r="G239" t="s">
        <v>14</v>
      </c>
      <c r="H239" t="s">
        <v>121</v>
      </c>
      <c r="I239" s="29">
        <v>1.48497487347694E-4</v>
      </c>
      <c r="J239" s="30">
        <f t="shared" si="10"/>
        <v>44119.98</v>
      </c>
      <c r="K239" s="30">
        <f t="shared" si="11"/>
        <v>19055.07</v>
      </c>
    </row>
    <row r="240" spans="1:11" x14ac:dyDescent="0.25">
      <c r="A240" s="28" t="str">
        <f t="shared" si="9"/>
        <v>S6-Rural-Dallas-STAR+PLUS</v>
      </c>
      <c r="B240" s="28" t="s">
        <v>85</v>
      </c>
      <c r="C240" t="s">
        <v>12</v>
      </c>
      <c r="D240" s="27">
        <v>29753623.10034224</v>
      </c>
      <c r="E240" t="s">
        <v>12</v>
      </c>
      <c r="F240" t="s">
        <v>20</v>
      </c>
      <c r="G240" t="s">
        <v>14</v>
      </c>
      <c r="H240" t="s">
        <v>121</v>
      </c>
      <c r="I240" s="29">
        <v>1.48497487347694E-4</v>
      </c>
      <c r="J240" s="30">
        <f t="shared" si="10"/>
        <v>4418.34</v>
      </c>
      <c r="K240" s="30">
        <f t="shared" si="11"/>
        <v>1908.25</v>
      </c>
    </row>
    <row r="241" spans="1:11" x14ac:dyDescent="0.25">
      <c r="A241" s="28" t="str">
        <f t="shared" si="9"/>
        <v>90-Rural-Dallas-STAR</v>
      </c>
      <c r="B241" s="28">
        <v>90</v>
      </c>
      <c r="C241" t="s">
        <v>21</v>
      </c>
      <c r="D241" s="27">
        <v>355519531.12359583</v>
      </c>
      <c r="E241" t="s">
        <v>21</v>
      </c>
      <c r="F241" t="s">
        <v>20</v>
      </c>
      <c r="G241" t="s">
        <v>10</v>
      </c>
      <c r="H241" t="s">
        <v>121</v>
      </c>
      <c r="I241" s="29">
        <v>0</v>
      </c>
      <c r="J241" s="30">
        <f t="shared" si="10"/>
        <v>0</v>
      </c>
      <c r="K241" s="30">
        <f t="shared" si="11"/>
        <v>0</v>
      </c>
    </row>
    <row r="242" spans="1:11" x14ac:dyDescent="0.25">
      <c r="A242" s="28" t="str">
        <f t="shared" si="9"/>
        <v>K2-Rural-Dallas-STAR Kids</v>
      </c>
      <c r="B242" s="28" t="s">
        <v>108</v>
      </c>
      <c r="C242" t="s">
        <v>21</v>
      </c>
      <c r="D242" s="27">
        <v>164132662.2856127</v>
      </c>
      <c r="E242" t="s">
        <v>21</v>
      </c>
      <c r="F242" t="s">
        <v>20</v>
      </c>
      <c r="G242" t="s">
        <v>6</v>
      </c>
      <c r="H242" t="s">
        <v>121</v>
      </c>
      <c r="I242" s="29">
        <v>0</v>
      </c>
      <c r="J242" s="30">
        <f t="shared" si="10"/>
        <v>0</v>
      </c>
      <c r="K242" s="30">
        <f t="shared" si="11"/>
        <v>0</v>
      </c>
    </row>
    <row r="243" spans="1:11" x14ac:dyDescent="0.25">
      <c r="A243" s="28" t="str">
        <f t="shared" si="9"/>
        <v>37-Rural-El Paso-STAR</v>
      </c>
      <c r="B243" s="28">
        <v>37</v>
      </c>
      <c r="C243" t="s">
        <v>44</v>
      </c>
      <c r="D243" s="27">
        <v>97052670.392179996</v>
      </c>
      <c r="E243" t="s">
        <v>44</v>
      </c>
      <c r="F243" t="s">
        <v>45</v>
      </c>
      <c r="G243" t="s">
        <v>10</v>
      </c>
      <c r="H243" t="s">
        <v>121</v>
      </c>
      <c r="I243" s="29">
        <v>0</v>
      </c>
      <c r="J243" s="30">
        <f t="shared" si="10"/>
        <v>0</v>
      </c>
      <c r="K243" s="30">
        <f t="shared" si="11"/>
        <v>0</v>
      </c>
    </row>
    <row r="244" spans="1:11" x14ac:dyDescent="0.25">
      <c r="A244" s="28" t="str">
        <f t="shared" si="9"/>
        <v>S2-Rural-El Paso-STAR+PLUS</v>
      </c>
      <c r="B244" s="28" t="s">
        <v>43</v>
      </c>
      <c r="C244" t="s">
        <v>44</v>
      </c>
      <c r="D244" s="27">
        <v>93146959.923943251</v>
      </c>
      <c r="E244" t="s">
        <v>44</v>
      </c>
      <c r="F244" t="s">
        <v>45</v>
      </c>
      <c r="G244" t="s">
        <v>14</v>
      </c>
      <c r="H244" t="s">
        <v>121</v>
      </c>
      <c r="I244" s="29">
        <v>0</v>
      </c>
      <c r="J244" s="30">
        <f t="shared" si="10"/>
        <v>0</v>
      </c>
      <c r="K244" s="30">
        <f t="shared" si="11"/>
        <v>0</v>
      </c>
    </row>
    <row r="245" spans="1:11" x14ac:dyDescent="0.25">
      <c r="A245" s="28" t="str">
        <f t="shared" si="9"/>
        <v>31-Rural-EL PASO-STAR</v>
      </c>
      <c r="B245" s="28">
        <v>31</v>
      </c>
      <c r="C245" t="s">
        <v>28</v>
      </c>
      <c r="D245" s="27">
        <v>7452375.3546443209</v>
      </c>
      <c r="E245" t="s">
        <v>28</v>
      </c>
      <c r="F245" t="s">
        <v>146</v>
      </c>
      <c r="G245" t="s">
        <v>10</v>
      </c>
      <c r="H245" t="s">
        <v>121</v>
      </c>
      <c r="I245" s="29">
        <v>0</v>
      </c>
      <c r="J245" s="30">
        <f t="shared" si="10"/>
        <v>0</v>
      </c>
      <c r="K245" s="30">
        <f t="shared" si="11"/>
        <v>0</v>
      </c>
    </row>
    <row r="246" spans="1:11" x14ac:dyDescent="0.25">
      <c r="A246" s="28" t="str">
        <f t="shared" si="9"/>
        <v>33-Rural-EL PASO-STAR+PLUS</v>
      </c>
      <c r="B246" s="28">
        <v>33</v>
      </c>
      <c r="C246" t="s">
        <v>28</v>
      </c>
      <c r="D246" s="27">
        <v>123395109.16634838</v>
      </c>
      <c r="E246" t="s">
        <v>28</v>
      </c>
      <c r="F246" t="s">
        <v>146</v>
      </c>
      <c r="G246" t="s">
        <v>14</v>
      </c>
      <c r="H246" t="s">
        <v>121</v>
      </c>
      <c r="I246" s="29">
        <v>0</v>
      </c>
      <c r="J246" s="30">
        <f t="shared" si="10"/>
        <v>0</v>
      </c>
      <c r="K246" s="30">
        <f t="shared" si="11"/>
        <v>0</v>
      </c>
    </row>
    <row r="247" spans="1:11" x14ac:dyDescent="0.25">
      <c r="A247" s="28" t="str">
        <f t="shared" si="9"/>
        <v>36-Rural-El Paso-STAR</v>
      </c>
      <c r="B247" s="28">
        <v>36</v>
      </c>
      <c r="C247" t="s">
        <v>8</v>
      </c>
      <c r="D247" s="27">
        <v>68919484.326229006</v>
      </c>
      <c r="E247" t="s">
        <v>8</v>
      </c>
      <c r="F247" t="s">
        <v>45</v>
      </c>
      <c r="G247" t="s">
        <v>10</v>
      </c>
      <c r="H247" t="s">
        <v>121</v>
      </c>
      <c r="I247" s="29">
        <v>0</v>
      </c>
      <c r="J247" s="30">
        <f t="shared" si="10"/>
        <v>0</v>
      </c>
      <c r="K247" s="30">
        <f t="shared" si="11"/>
        <v>0</v>
      </c>
    </row>
    <row r="248" spans="1:11" x14ac:dyDescent="0.25">
      <c r="A248" s="28" t="str">
        <f t="shared" si="9"/>
        <v>KF-Rural-El Paso-STAR Kids</v>
      </c>
      <c r="B248" s="28" t="s">
        <v>102</v>
      </c>
      <c r="C248" t="s">
        <v>8</v>
      </c>
      <c r="D248" s="27">
        <v>38777843.700360492</v>
      </c>
      <c r="E248" t="s">
        <v>8</v>
      </c>
      <c r="F248" t="s">
        <v>45</v>
      </c>
      <c r="G248" t="s">
        <v>6</v>
      </c>
      <c r="H248" t="s">
        <v>121</v>
      </c>
      <c r="I248" s="29">
        <v>0</v>
      </c>
      <c r="J248" s="30">
        <f t="shared" si="10"/>
        <v>0</v>
      </c>
      <c r="K248" s="30">
        <f t="shared" si="11"/>
        <v>0</v>
      </c>
    </row>
    <row r="249" spans="1:11" x14ac:dyDescent="0.25">
      <c r="A249" s="28" t="str">
        <f t="shared" si="9"/>
        <v>34-Rural-El Paso-STAR+PLUS</v>
      </c>
      <c r="B249" s="28">
        <v>34</v>
      </c>
      <c r="C249" t="s">
        <v>21</v>
      </c>
      <c r="D249" s="27">
        <v>0</v>
      </c>
      <c r="E249" t="s">
        <v>21</v>
      </c>
      <c r="F249" t="s">
        <v>45</v>
      </c>
      <c r="G249" t="s">
        <v>14</v>
      </c>
      <c r="H249" t="s">
        <v>121</v>
      </c>
      <c r="I249" s="29">
        <v>0</v>
      </c>
      <c r="J249" s="30">
        <f t="shared" si="10"/>
        <v>0</v>
      </c>
      <c r="K249" s="30">
        <f t="shared" si="11"/>
        <v>0</v>
      </c>
    </row>
    <row r="250" spans="1:11" x14ac:dyDescent="0.25">
      <c r="A250" s="28" t="str">
        <f t="shared" si="9"/>
        <v>K3-Rural-El Paso-STAR Kids</v>
      </c>
      <c r="B250" s="28" t="s">
        <v>55</v>
      </c>
      <c r="C250" t="s">
        <v>21</v>
      </c>
      <c r="D250" s="27">
        <v>14016757.216533026</v>
      </c>
      <c r="E250" t="s">
        <v>21</v>
      </c>
      <c r="F250" t="s">
        <v>45</v>
      </c>
      <c r="G250" t="s">
        <v>6</v>
      </c>
      <c r="H250" t="s">
        <v>121</v>
      </c>
      <c r="I250" s="29">
        <v>0</v>
      </c>
      <c r="J250" s="30">
        <f t="shared" si="10"/>
        <v>0</v>
      </c>
      <c r="K250" s="30">
        <f t="shared" si="11"/>
        <v>0</v>
      </c>
    </row>
    <row r="251" spans="1:11" x14ac:dyDescent="0.25">
      <c r="A251" s="28" t="str">
        <f t="shared" si="9"/>
        <v>79-Rural-Harris-STAR</v>
      </c>
      <c r="B251" s="28">
        <v>79</v>
      </c>
      <c r="C251" t="s">
        <v>16</v>
      </c>
      <c r="D251" s="27">
        <v>406530605.80384243</v>
      </c>
      <c r="E251" t="s">
        <v>16</v>
      </c>
      <c r="F251" t="s">
        <v>13</v>
      </c>
      <c r="G251" t="s">
        <v>10</v>
      </c>
      <c r="H251" t="s">
        <v>121</v>
      </c>
      <c r="I251" s="29">
        <v>0</v>
      </c>
      <c r="J251" s="30">
        <f t="shared" si="10"/>
        <v>0</v>
      </c>
      <c r="K251" s="30">
        <f t="shared" si="11"/>
        <v>0</v>
      </c>
    </row>
    <row r="252" spans="1:11" x14ac:dyDescent="0.25">
      <c r="A252" s="28" t="str">
        <f t="shared" si="9"/>
        <v>S3-Rural-Harris-STAR+PLUS</v>
      </c>
      <c r="B252" s="28" t="s">
        <v>15</v>
      </c>
      <c r="C252" t="s">
        <v>16</v>
      </c>
      <c r="D252" s="27">
        <v>208472254.56496274</v>
      </c>
      <c r="E252" t="s">
        <v>16</v>
      </c>
      <c r="F252" t="s">
        <v>13</v>
      </c>
      <c r="G252" t="s">
        <v>14</v>
      </c>
      <c r="H252" t="s">
        <v>121</v>
      </c>
      <c r="I252" s="29">
        <v>7.5478212924626415E-4</v>
      </c>
      <c r="J252" s="30">
        <f t="shared" si="10"/>
        <v>157351.13</v>
      </c>
      <c r="K252" s="30">
        <f t="shared" si="11"/>
        <v>67958.69</v>
      </c>
    </row>
    <row r="253" spans="1:11" x14ac:dyDescent="0.25">
      <c r="A253" s="28" t="str">
        <f t="shared" si="9"/>
        <v>7G-Rural-Harris-STAR</v>
      </c>
      <c r="B253" s="28" t="s">
        <v>90</v>
      </c>
      <c r="C253" t="s">
        <v>28</v>
      </c>
      <c r="D253" s="27">
        <v>34979333.78586366</v>
      </c>
      <c r="E253" t="s">
        <v>28</v>
      </c>
      <c r="F253" t="s">
        <v>13</v>
      </c>
      <c r="G253" t="s">
        <v>10</v>
      </c>
      <c r="H253" t="s">
        <v>121</v>
      </c>
      <c r="I253" s="29">
        <v>0</v>
      </c>
      <c r="J253" s="30">
        <f t="shared" si="10"/>
        <v>0</v>
      </c>
      <c r="K253" s="30">
        <f t="shared" si="11"/>
        <v>0</v>
      </c>
    </row>
    <row r="254" spans="1:11" x14ac:dyDescent="0.25">
      <c r="A254" s="28" t="str">
        <f t="shared" si="9"/>
        <v>7S-Rural-HARRIS-STAR+PLUS</v>
      </c>
      <c r="B254" s="28" t="s">
        <v>52</v>
      </c>
      <c r="C254" t="s">
        <v>28</v>
      </c>
      <c r="D254" s="27">
        <v>234411088.01094651</v>
      </c>
      <c r="E254" t="s">
        <v>28</v>
      </c>
      <c r="F254" t="s">
        <v>147</v>
      </c>
      <c r="G254" t="s">
        <v>14</v>
      </c>
      <c r="H254" t="s">
        <v>121</v>
      </c>
      <c r="I254" s="29">
        <v>7.5478212924626415E-4</v>
      </c>
      <c r="J254" s="30">
        <f t="shared" si="10"/>
        <v>176929.3</v>
      </c>
      <c r="K254" s="30">
        <f t="shared" si="11"/>
        <v>76414.350000000006</v>
      </c>
    </row>
    <row r="255" spans="1:11" x14ac:dyDescent="0.25">
      <c r="A255" s="28" t="str">
        <f t="shared" si="9"/>
        <v>72-Rural-Harris-STAR</v>
      </c>
      <c r="B255" s="28">
        <v>72</v>
      </c>
      <c r="C255" t="s">
        <v>4</v>
      </c>
      <c r="D255" s="27">
        <v>565038535.53860629</v>
      </c>
      <c r="E255" t="s">
        <v>4</v>
      </c>
      <c r="F255" t="s">
        <v>13</v>
      </c>
      <c r="G255" t="s">
        <v>10</v>
      </c>
      <c r="H255" t="s">
        <v>121</v>
      </c>
      <c r="I255" s="29">
        <v>0</v>
      </c>
      <c r="J255" s="30">
        <f t="shared" si="10"/>
        <v>0</v>
      </c>
      <c r="K255" s="30">
        <f t="shared" si="11"/>
        <v>0</v>
      </c>
    </row>
    <row r="256" spans="1:11" x14ac:dyDescent="0.25">
      <c r="A256" s="28" t="str">
        <f t="shared" si="9"/>
        <v>KM-Rural-Harris-STAR Kids</v>
      </c>
      <c r="B256" s="28" t="s">
        <v>72</v>
      </c>
      <c r="C256" t="s">
        <v>4</v>
      </c>
      <c r="D256" s="27">
        <v>287970493.5997591</v>
      </c>
      <c r="E256" t="s">
        <v>4</v>
      </c>
      <c r="F256" t="s">
        <v>13</v>
      </c>
      <c r="G256" t="s">
        <v>6</v>
      </c>
      <c r="H256" t="s">
        <v>121</v>
      </c>
      <c r="I256" s="29">
        <v>0</v>
      </c>
      <c r="J256" s="30">
        <f t="shared" si="10"/>
        <v>0</v>
      </c>
      <c r="K256" s="30">
        <f t="shared" si="11"/>
        <v>0</v>
      </c>
    </row>
    <row r="257" spans="1:11" x14ac:dyDescent="0.25">
      <c r="A257" s="28" t="str">
        <f t="shared" si="9"/>
        <v>7H-Rural-HARRIS-STAR</v>
      </c>
      <c r="B257" s="28" t="s">
        <v>97</v>
      </c>
      <c r="C257" t="s">
        <v>12</v>
      </c>
      <c r="D257" s="27">
        <v>219748384.20860082</v>
      </c>
      <c r="E257" t="s">
        <v>12</v>
      </c>
      <c r="F257" t="s">
        <v>147</v>
      </c>
      <c r="G257" t="s">
        <v>10</v>
      </c>
      <c r="H257" t="s">
        <v>121</v>
      </c>
      <c r="I257" s="29">
        <v>0</v>
      </c>
      <c r="J257" s="30">
        <f t="shared" si="10"/>
        <v>0</v>
      </c>
      <c r="K257" s="30">
        <f t="shared" si="11"/>
        <v>0</v>
      </c>
    </row>
    <row r="258" spans="1:11" x14ac:dyDescent="0.25">
      <c r="A258" s="28" t="str">
        <f t="shared" si="9"/>
        <v>7R-Rural-Harris-STAR+PLUS</v>
      </c>
      <c r="B258" s="28" t="s">
        <v>11</v>
      </c>
      <c r="C258" t="s">
        <v>12</v>
      </c>
      <c r="D258" s="27">
        <v>699614060.00816584</v>
      </c>
      <c r="E258" t="s">
        <v>12</v>
      </c>
      <c r="F258" t="s">
        <v>13</v>
      </c>
      <c r="G258" t="s">
        <v>14</v>
      </c>
      <c r="H258" t="s">
        <v>121</v>
      </c>
      <c r="I258" s="29">
        <v>7.5478212924626415E-4</v>
      </c>
      <c r="J258" s="30">
        <f t="shared" si="10"/>
        <v>528056.18999999994</v>
      </c>
      <c r="K258" s="30">
        <f t="shared" si="11"/>
        <v>228063.24</v>
      </c>
    </row>
    <row r="259" spans="1:11" x14ac:dyDescent="0.25">
      <c r="A259" s="28" t="str">
        <f t="shared" si="9"/>
        <v>KQ-Rural-Harris-STAR Kids</v>
      </c>
      <c r="B259" s="28" t="s">
        <v>25</v>
      </c>
      <c r="C259" t="s">
        <v>12</v>
      </c>
      <c r="D259" s="27">
        <v>112918459.64081107</v>
      </c>
      <c r="E259" t="s">
        <v>12</v>
      </c>
      <c r="F259" t="s">
        <v>13</v>
      </c>
      <c r="G259" t="s">
        <v>6</v>
      </c>
      <c r="H259" t="s">
        <v>121</v>
      </c>
      <c r="I259" s="29">
        <v>0</v>
      </c>
      <c r="J259" s="30">
        <f t="shared" si="10"/>
        <v>0</v>
      </c>
      <c r="K259" s="30">
        <f t="shared" si="11"/>
        <v>0</v>
      </c>
    </row>
    <row r="260" spans="1:11" x14ac:dyDescent="0.25">
      <c r="A260" s="28" t="str">
        <f t="shared" si="9"/>
        <v>71-Rural-Harris-STAR</v>
      </c>
      <c r="B260" s="28">
        <v>71</v>
      </c>
      <c r="C260" t="s">
        <v>21</v>
      </c>
      <c r="D260" s="27">
        <v>108907873.9828074</v>
      </c>
      <c r="E260" t="s">
        <v>21</v>
      </c>
      <c r="F260" t="s">
        <v>13</v>
      </c>
      <c r="G260" t="s">
        <v>10</v>
      </c>
      <c r="H260" t="s">
        <v>121</v>
      </c>
      <c r="I260" s="29">
        <v>0</v>
      </c>
      <c r="J260" s="30">
        <f t="shared" si="10"/>
        <v>0</v>
      </c>
      <c r="K260" s="30">
        <f t="shared" si="11"/>
        <v>0</v>
      </c>
    </row>
    <row r="261" spans="1:11" x14ac:dyDescent="0.25">
      <c r="A261" s="28" t="str">
        <f t="shared" ref="A261:A324" si="12">_xlfn.CONCAT(B261,"-",H261,"-",F261,"-",G261)</f>
        <v>7P-Rural-Harris-STAR+PLUS</v>
      </c>
      <c r="B261" s="28" t="s">
        <v>63</v>
      </c>
      <c r="C261" t="s">
        <v>21</v>
      </c>
      <c r="D261" s="27">
        <v>0</v>
      </c>
      <c r="E261" t="s">
        <v>21</v>
      </c>
      <c r="F261" t="s">
        <v>13</v>
      </c>
      <c r="G261" t="s">
        <v>14</v>
      </c>
      <c r="H261" t="s">
        <v>121</v>
      </c>
      <c r="I261" s="29">
        <v>7.5478212924626415E-4</v>
      </c>
      <c r="J261" s="30">
        <f t="shared" ref="J261:J324" si="13">ROUND(D261*I261,2)</f>
        <v>0</v>
      </c>
      <c r="K261" s="30">
        <f t="shared" ref="K261:K324" si="14">ROUND(J261*$K$1*1.08,2)</f>
        <v>0</v>
      </c>
    </row>
    <row r="262" spans="1:11" x14ac:dyDescent="0.25">
      <c r="A262" s="28" t="str">
        <f t="shared" si="12"/>
        <v>K4-Rural-Harris-STAR Kids</v>
      </c>
      <c r="B262" s="28" t="s">
        <v>100</v>
      </c>
      <c r="C262" t="s">
        <v>21</v>
      </c>
      <c r="D262" s="27">
        <v>58676563.228098676</v>
      </c>
      <c r="E262" t="s">
        <v>21</v>
      </c>
      <c r="F262" t="s">
        <v>13</v>
      </c>
      <c r="G262" t="s">
        <v>6</v>
      </c>
      <c r="H262" t="s">
        <v>121</v>
      </c>
      <c r="I262" s="29">
        <v>0</v>
      </c>
      <c r="J262" s="30">
        <f t="shared" si="13"/>
        <v>0</v>
      </c>
      <c r="K262" s="30">
        <f t="shared" si="14"/>
        <v>0</v>
      </c>
    </row>
    <row r="263" spans="1:11" x14ac:dyDescent="0.25">
      <c r="A263" s="28" t="str">
        <f t="shared" si="12"/>
        <v>H4-Rural-Hidalgo-STAR</v>
      </c>
      <c r="B263" s="28" t="s">
        <v>81</v>
      </c>
      <c r="C263" t="s">
        <v>33</v>
      </c>
      <c r="D263" s="27">
        <v>195738683.27545452</v>
      </c>
      <c r="E263" t="s">
        <v>33</v>
      </c>
      <c r="F263" t="s">
        <v>66</v>
      </c>
      <c r="G263" t="s">
        <v>10</v>
      </c>
      <c r="H263" t="s">
        <v>121</v>
      </c>
      <c r="I263" s="29">
        <v>0</v>
      </c>
      <c r="J263" s="30">
        <f t="shared" si="13"/>
        <v>0</v>
      </c>
      <c r="K263" s="30">
        <f t="shared" si="14"/>
        <v>0</v>
      </c>
    </row>
    <row r="264" spans="1:11" x14ac:dyDescent="0.25">
      <c r="A264" s="28" t="str">
        <f t="shared" si="12"/>
        <v>KC-Rural-Hidalgo-STAR Kids</v>
      </c>
      <c r="B264" s="28" t="s">
        <v>91</v>
      </c>
      <c r="C264" t="s">
        <v>33</v>
      </c>
      <c r="D264" s="27">
        <v>67067922.823999077</v>
      </c>
      <c r="E264" t="s">
        <v>33</v>
      </c>
      <c r="F264" t="s">
        <v>66</v>
      </c>
      <c r="G264" t="s">
        <v>6</v>
      </c>
      <c r="H264" t="s">
        <v>121</v>
      </c>
      <c r="I264" s="29">
        <v>0</v>
      </c>
      <c r="J264" s="30">
        <f t="shared" si="13"/>
        <v>0</v>
      </c>
      <c r="K264" s="30">
        <f t="shared" si="14"/>
        <v>0</v>
      </c>
    </row>
    <row r="265" spans="1:11" x14ac:dyDescent="0.25">
      <c r="A265" s="28" t="str">
        <f t="shared" si="12"/>
        <v>H3-Rural-Hidalgo-STAR</v>
      </c>
      <c r="B265" s="28" t="s">
        <v>65</v>
      </c>
      <c r="C265" t="s">
        <v>28</v>
      </c>
      <c r="D265" s="27">
        <v>60188202.960852161</v>
      </c>
      <c r="E265" t="s">
        <v>28</v>
      </c>
      <c r="F265" t="s">
        <v>66</v>
      </c>
      <c r="G265" t="s">
        <v>10</v>
      </c>
      <c r="H265" t="s">
        <v>121</v>
      </c>
      <c r="I265" s="29">
        <v>0</v>
      </c>
      <c r="J265" s="30">
        <f t="shared" si="13"/>
        <v>0</v>
      </c>
      <c r="K265" s="30">
        <f t="shared" si="14"/>
        <v>0</v>
      </c>
    </row>
    <row r="266" spans="1:11" x14ac:dyDescent="0.25">
      <c r="A266" s="28" t="str">
        <f t="shared" si="12"/>
        <v>H6-Rural-Hidalgo-STAR+PLUS</v>
      </c>
      <c r="B266" s="28" t="s">
        <v>84</v>
      </c>
      <c r="C266" t="s">
        <v>28</v>
      </c>
      <c r="D266" s="27">
        <v>370904938.38358426</v>
      </c>
      <c r="E266" t="s">
        <v>28</v>
      </c>
      <c r="F266" t="s">
        <v>66</v>
      </c>
      <c r="G266" t="s">
        <v>14</v>
      </c>
      <c r="H266" t="s">
        <v>121</v>
      </c>
      <c r="I266" s="29">
        <v>7.4862985810295003E-4</v>
      </c>
      <c r="J266" s="30">
        <f t="shared" si="13"/>
        <v>277670.51</v>
      </c>
      <c r="K266" s="30">
        <f t="shared" si="14"/>
        <v>119923.67</v>
      </c>
    </row>
    <row r="267" spans="1:11" x14ac:dyDescent="0.25">
      <c r="A267" s="28" t="str">
        <f t="shared" si="12"/>
        <v>H2-Rural-Hidalgo-STAR</v>
      </c>
      <c r="B267" s="28" t="s">
        <v>79</v>
      </c>
      <c r="C267" t="s">
        <v>8</v>
      </c>
      <c r="D267" s="27">
        <v>258174022.02956432</v>
      </c>
      <c r="E267" t="s">
        <v>8</v>
      </c>
      <c r="F267" t="s">
        <v>66</v>
      </c>
      <c r="G267" t="s">
        <v>10</v>
      </c>
      <c r="H267" t="s">
        <v>121</v>
      </c>
      <c r="I267" s="29">
        <v>0</v>
      </c>
      <c r="J267" s="30">
        <f t="shared" si="13"/>
        <v>0</v>
      </c>
      <c r="K267" s="30">
        <f t="shared" si="14"/>
        <v>0</v>
      </c>
    </row>
    <row r="268" spans="1:11" x14ac:dyDescent="0.25">
      <c r="A268" s="28" t="str">
        <f t="shared" si="12"/>
        <v>H5-Rural-Hidalgo-STAR+PLUS</v>
      </c>
      <c r="B268" s="28" t="s">
        <v>77</v>
      </c>
      <c r="C268" t="s">
        <v>8</v>
      </c>
      <c r="D268" s="27">
        <v>495822746.04176861</v>
      </c>
      <c r="E268" t="s">
        <v>8</v>
      </c>
      <c r="F268" t="s">
        <v>66</v>
      </c>
      <c r="G268" t="s">
        <v>14</v>
      </c>
      <c r="H268" t="s">
        <v>121</v>
      </c>
      <c r="I268" s="29">
        <v>7.4862985810295003E-4</v>
      </c>
      <c r="J268" s="30">
        <f t="shared" si="13"/>
        <v>371187.71</v>
      </c>
      <c r="K268" s="30">
        <f t="shared" si="14"/>
        <v>160313</v>
      </c>
    </row>
    <row r="269" spans="1:11" x14ac:dyDescent="0.25">
      <c r="A269" s="28" t="str">
        <f t="shared" si="12"/>
        <v>KG-Rural-Hidalgo-STAR Kids</v>
      </c>
      <c r="B269" s="28" t="s">
        <v>71</v>
      </c>
      <c r="C269" t="s">
        <v>8</v>
      </c>
      <c r="D269" s="27">
        <v>126262473.03774117</v>
      </c>
      <c r="E269" t="s">
        <v>8</v>
      </c>
      <c r="F269" t="s">
        <v>66</v>
      </c>
      <c r="G269" t="s">
        <v>6</v>
      </c>
      <c r="H269" t="s">
        <v>121</v>
      </c>
      <c r="I269" s="29">
        <v>0</v>
      </c>
      <c r="J269" s="30">
        <f t="shared" si="13"/>
        <v>0</v>
      </c>
      <c r="K269" s="30">
        <f t="shared" si="14"/>
        <v>0</v>
      </c>
    </row>
    <row r="270" spans="1:11" x14ac:dyDescent="0.25">
      <c r="A270" s="28" t="str">
        <f t="shared" si="12"/>
        <v>H1-Rural-Hidalgo-STAR</v>
      </c>
      <c r="B270" s="28" t="s">
        <v>98</v>
      </c>
      <c r="C270" t="s">
        <v>12</v>
      </c>
      <c r="D270" s="27">
        <v>70292661.134165034</v>
      </c>
      <c r="E270" t="s">
        <v>12</v>
      </c>
      <c r="F270" t="s">
        <v>66</v>
      </c>
      <c r="G270" t="s">
        <v>10</v>
      </c>
      <c r="H270" t="s">
        <v>121</v>
      </c>
      <c r="I270" s="29">
        <v>0</v>
      </c>
      <c r="J270" s="30">
        <f t="shared" si="13"/>
        <v>0</v>
      </c>
      <c r="K270" s="30">
        <f t="shared" si="14"/>
        <v>0</v>
      </c>
    </row>
    <row r="271" spans="1:11" x14ac:dyDescent="0.25">
      <c r="A271" s="28" t="str">
        <f t="shared" si="12"/>
        <v>KR-Rural-Hidalgo-STAR Kids</v>
      </c>
      <c r="B271" s="28" t="s">
        <v>104</v>
      </c>
      <c r="C271" t="s">
        <v>12</v>
      </c>
      <c r="D271" s="27">
        <v>48732335.424224176</v>
      </c>
      <c r="E271" t="s">
        <v>12</v>
      </c>
      <c r="F271" t="s">
        <v>66</v>
      </c>
      <c r="G271" t="s">
        <v>6</v>
      </c>
      <c r="H271" t="s">
        <v>121</v>
      </c>
      <c r="I271" s="29">
        <v>0</v>
      </c>
      <c r="J271" s="30">
        <f t="shared" si="13"/>
        <v>0</v>
      </c>
      <c r="K271" s="30">
        <f t="shared" si="14"/>
        <v>0</v>
      </c>
    </row>
    <row r="272" spans="1:11" x14ac:dyDescent="0.25">
      <c r="A272" s="28" t="str">
        <f t="shared" si="12"/>
        <v>S7-Rural-Hidalgo-STAR+PLUS</v>
      </c>
      <c r="B272" s="28" t="s">
        <v>69</v>
      </c>
      <c r="C272" t="s">
        <v>12</v>
      </c>
      <c r="D272" s="27">
        <v>16104379.646573782</v>
      </c>
      <c r="E272" t="s">
        <v>12</v>
      </c>
      <c r="F272" t="s">
        <v>66</v>
      </c>
      <c r="G272" t="s">
        <v>14</v>
      </c>
      <c r="H272" t="s">
        <v>121</v>
      </c>
      <c r="I272" s="29">
        <v>7.4862985810295003E-4</v>
      </c>
      <c r="J272" s="30">
        <f t="shared" si="13"/>
        <v>12056.22</v>
      </c>
      <c r="K272" s="30">
        <f t="shared" si="14"/>
        <v>5206.9799999999996</v>
      </c>
    </row>
    <row r="273" spans="1:11" x14ac:dyDescent="0.25">
      <c r="A273" s="28" t="str">
        <f t="shared" si="12"/>
        <v>KN-Rural-Jefferson-STAR Kids</v>
      </c>
      <c r="B273" s="28" t="s">
        <v>3</v>
      </c>
      <c r="C273" t="s">
        <v>4</v>
      </c>
      <c r="D273" s="27">
        <v>31700974.270557612</v>
      </c>
      <c r="E273" t="s">
        <v>4</v>
      </c>
      <c r="F273" t="s">
        <v>5</v>
      </c>
      <c r="G273" t="s">
        <v>6</v>
      </c>
      <c r="H273" t="s">
        <v>121</v>
      </c>
      <c r="I273" s="29">
        <v>0</v>
      </c>
      <c r="J273" s="30">
        <f t="shared" si="13"/>
        <v>0</v>
      </c>
      <c r="K273" s="30">
        <f t="shared" si="14"/>
        <v>0</v>
      </c>
    </row>
    <row r="274" spans="1:11" x14ac:dyDescent="0.25">
      <c r="A274" s="28" t="str">
        <f t="shared" si="12"/>
        <v>8S-Rural-Jefferson-STAR+PLUS</v>
      </c>
      <c r="B274" s="28" t="s">
        <v>30</v>
      </c>
      <c r="C274" t="s">
        <v>12</v>
      </c>
      <c r="D274" s="27">
        <v>0</v>
      </c>
      <c r="E274" t="s">
        <v>12</v>
      </c>
      <c r="F274" t="s">
        <v>5</v>
      </c>
      <c r="G274" t="s">
        <v>14</v>
      </c>
      <c r="H274" t="s">
        <v>121</v>
      </c>
      <c r="I274" s="29">
        <v>5.1078681322954192E-3</v>
      </c>
      <c r="J274" s="30">
        <f t="shared" si="13"/>
        <v>0</v>
      </c>
      <c r="K274" s="30">
        <f t="shared" si="14"/>
        <v>0</v>
      </c>
    </row>
    <row r="275" spans="1:11" x14ac:dyDescent="0.25">
      <c r="A275" s="28" t="str">
        <f t="shared" si="12"/>
        <v>KS-Rural-Jefferson-STAR Kids</v>
      </c>
      <c r="B275" s="28" t="s">
        <v>106</v>
      </c>
      <c r="C275" t="s">
        <v>12</v>
      </c>
      <c r="D275" s="27">
        <v>18132133.832019776</v>
      </c>
      <c r="E275" t="s">
        <v>12</v>
      </c>
      <c r="F275" t="s">
        <v>5</v>
      </c>
      <c r="G275" t="s">
        <v>6</v>
      </c>
      <c r="H275" t="s">
        <v>121</v>
      </c>
      <c r="I275" s="29">
        <v>0</v>
      </c>
      <c r="J275" s="30">
        <f t="shared" si="13"/>
        <v>0</v>
      </c>
      <c r="K275" s="30">
        <f t="shared" si="14"/>
        <v>0</v>
      </c>
    </row>
    <row r="276" spans="1:11" x14ac:dyDescent="0.25">
      <c r="A276" s="28" t="str">
        <f t="shared" si="12"/>
        <v>8H-Rural-Jefferson-STAR</v>
      </c>
      <c r="B276" s="28" t="s">
        <v>93</v>
      </c>
      <c r="C276" t="s">
        <v>16</v>
      </c>
      <c r="D276" s="27">
        <v>32911726.805376306</v>
      </c>
      <c r="E276" t="s">
        <v>16</v>
      </c>
      <c r="F276" t="s">
        <v>5</v>
      </c>
      <c r="G276" t="s">
        <v>10</v>
      </c>
      <c r="H276" t="s">
        <v>121</v>
      </c>
      <c r="I276" s="29">
        <v>0</v>
      </c>
      <c r="J276" s="30">
        <f t="shared" si="13"/>
        <v>0</v>
      </c>
      <c r="K276" s="30">
        <f t="shared" si="14"/>
        <v>0</v>
      </c>
    </row>
    <row r="277" spans="1:11" x14ac:dyDescent="0.25">
      <c r="A277" s="28" t="str">
        <f t="shared" si="12"/>
        <v>8J-Rural-Jefferson-STAR</v>
      </c>
      <c r="B277" s="28" t="s">
        <v>87</v>
      </c>
      <c r="C277" t="s">
        <v>28</v>
      </c>
      <c r="D277" s="27">
        <v>6528061.4547503106</v>
      </c>
      <c r="E277" t="s">
        <v>28</v>
      </c>
      <c r="F277" t="s">
        <v>5</v>
      </c>
      <c r="G277" t="s">
        <v>10</v>
      </c>
      <c r="H277" t="s">
        <v>121</v>
      </c>
      <c r="I277" s="29">
        <v>0</v>
      </c>
      <c r="J277" s="30">
        <f t="shared" si="13"/>
        <v>0</v>
      </c>
      <c r="K277" s="30">
        <f t="shared" si="14"/>
        <v>0</v>
      </c>
    </row>
    <row r="278" spans="1:11" x14ac:dyDescent="0.25">
      <c r="A278" s="28" t="str">
        <f t="shared" si="12"/>
        <v>8T-Rural-Jefferson-STAR+PLUS</v>
      </c>
      <c r="B278" s="28" t="s">
        <v>27</v>
      </c>
      <c r="C278" t="s">
        <v>28</v>
      </c>
      <c r="D278" s="27">
        <v>85833470.857238904</v>
      </c>
      <c r="E278" t="s">
        <v>28</v>
      </c>
      <c r="F278" t="s">
        <v>5</v>
      </c>
      <c r="G278" t="s">
        <v>14</v>
      </c>
      <c r="H278" t="s">
        <v>121</v>
      </c>
      <c r="I278" s="29">
        <v>5.1078681322954192E-3</v>
      </c>
      <c r="J278" s="30">
        <f t="shared" si="13"/>
        <v>438426.05</v>
      </c>
      <c r="K278" s="30">
        <f t="shared" si="14"/>
        <v>189352.7</v>
      </c>
    </row>
    <row r="279" spans="1:11" x14ac:dyDescent="0.25">
      <c r="A279" s="28" t="str">
        <f t="shared" si="12"/>
        <v>8K-Rural-Jefferson-STAR</v>
      </c>
      <c r="B279" s="28" t="s">
        <v>57</v>
      </c>
      <c r="C279" t="s">
        <v>4</v>
      </c>
      <c r="D279" s="27">
        <v>61141548.109293379</v>
      </c>
      <c r="E279" t="s">
        <v>4</v>
      </c>
      <c r="F279" t="s">
        <v>5</v>
      </c>
      <c r="G279" t="s">
        <v>10</v>
      </c>
      <c r="H279" t="s">
        <v>121</v>
      </c>
      <c r="I279" s="29">
        <v>0</v>
      </c>
      <c r="J279" s="30">
        <f t="shared" si="13"/>
        <v>0</v>
      </c>
      <c r="K279" s="30">
        <f t="shared" si="14"/>
        <v>0</v>
      </c>
    </row>
    <row r="280" spans="1:11" x14ac:dyDescent="0.25">
      <c r="A280" s="28" t="str">
        <f t="shared" si="12"/>
        <v>8L-Rural-Jefferson-STAR</v>
      </c>
      <c r="B280" s="28" t="s">
        <v>86</v>
      </c>
      <c r="C280" t="s">
        <v>12</v>
      </c>
      <c r="D280" s="27">
        <v>37994638.417682275</v>
      </c>
      <c r="E280" t="s">
        <v>12</v>
      </c>
      <c r="F280" t="s">
        <v>5</v>
      </c>
      <c r="G280" t="s">
        <v>10</v>
      </c>
      <c r="H280" t="s">
        <v>121</v>
      </c>
      <c r="I280" s="29">
        <v>0</v>
      </c>
      <c r="J280" s="30">
        <f t="shared" si="13"/>
        <v>0</v>
      </c>
      <c r="K280" s="30">
        <f t="shared" si="14"/>
        <v>0</v>
      </c>
    </row>
    <row r="281" spans="1:11" x14ac:dyDescent="0.25">
      <c r="A281" s="28" t="str">
        <f t="shared" si="12"/>
        <v>8G-Rural-Jefferson-STAR</v>
      </c>
      <c r="B281" s="28" t="s">
        <v>62</v>
      </c>
      <c r="C281" t="s">
        <v>21</v>
      </c>
      <c r="D281" s="27">
        <v>12393665.224928588</v>
      </c>
      <c r="E281" t="s">
        <v>21</v>
      </c>
      <c r="F281" t="s">
        <v>5</v>
      </c>
      <c r="G281" t="s">
        <v>10</v>
      </c>
      <c r="H281" t="s">
        <v>121</v>
      </c>
      <c r="I281" s="29">
        <v>0</v>
      </c>
      <c r="J281" s="30">
        <f t="shared" si="13"/>
        <v>0</v>
      </c>
      <c r="K281" s="30">
        <f t="shared" si="14"/>
        <v>0</v>
      </c>
    </row>
    <row r="282" spans="1:11" x14ac:dyDescent="0.25">
      <c r="A282" s="28" t="str">
        <f t="shared" si="12"/>
        <v>8R-Rural-Jefferson-STAR+PLUS</v>
      </c>
      <c r="B282" s="28" t="s">
        <v>35</v>
      </c>
      <c r="C282" t="s">
        <v>21</v>
      </c>
      <c r="D282" s="27">
        <v>87213744.688603953</v>
      </c>
      <c r="E282" t="s">
        <v>21</v>
      </c>
      <c r="F282" t="s">
        <v>5</v>
      </c>
      <c r="G282" t="s">
        <v>14</v>
      </c>
      <c r="H282" t="s">
        <v>121</v>
      </c>
      <c r="I282" s="29">
        <v>5.1078681322954192E-3</v>
      </c>
      <c r="J282" s="30">
        <f t="shared" si="13"/>
        <v>445476.31</v>
      </c>
      <c r="K282" s="30">
        <f t="shared" si="14"/>
        <v>192397.65</v>
      </c>
    </row>
    <row r="283" spans="1:11" x14ac:dyDescent="0.25">
      <c r="A283" s="28" t="str">
        <f t="shared" si="12"/>
        <v>50-Rural-Lubbock-STAR</v>
      </c>
      <c r="B283" s="28">
        <v>50</v>
      </c>
      <c r="C283" t="s">
        <v>32</v>
      </c>
      <c r="D283" s="27">
        <v>53842468.356058255</v>
      </c>
      <c r="E283" t="s">
        <v>32</v>
      </c>
      <c r="F283" t="s">
        <v>58</v>
      </c>
      <c r="G283" t="s">
        <v>10</v>
      </c>
      <c r="H283" t="s">
        <v>121</v>
      </c>
      <c r="I283" s="29">
        <v>0</v>
      </c>
      <c r="J283" s="30">
        <f t="shared" si="13"/>
        <v>0</v>
      </c>
      <c r="K283" s="30">
        <f t="shared" si="14"/>
        <v>0</v>
      </c>
    </row>
    <row r="284" spans="1:11" x14ac:dyDescent="0.25">
      <c r="A284" s="28" t="str">
        <f t="shared" si="12"/>
        <v>52-Rural-Lubbock-STAR</v>
      </c>
      <c r="B284" s="28">
        <v>52</v>
      </c>
      <c r="C284" t="s">
        <v>8</v>
      </c>
      <c r="D284" s="27">
        <v>52143172.797881037</v>
      </c>
      <c r="E284" t="s">
        <v>8</v>
      </c>
      <c r="F284" t="s">
        <v>58</v>
      </c>
      <c r="G284" t="s">
        <v>10</v>
      </c>
      <c r="H284" t="s">
        <v>121</v>
      </c>
      <c r="I284" s="29">
        <v>0</v>
      </c>
      <c r="J284" s="30">
        <f t="shared" si="13"/>
        <v>0</v>
      </c>
      <c r="K284" s="30">
        <f t="shared" si="14"/>
        <v>0</v>
      </c>
    </row>
    <row r="285" spans="1:11" x14ac:dyDescent="0.25">
      <c r="A285" s="28" t="str">
        <f t="shared" si="12"/>
        <v>5B-Rural-LUBBOCK-STAR+PLUS</v>
      </c>
      <c r="B285" s="28" t="s">
        <v>94</v>
      </c>
      <c r="C285" t="s">
        <v>8</v>
      </c>
      <c r="D285" s="27">
        <v>59928330.565520525</v>
      </c>
      <c r="E285" t="s">
        <v>8</v>
      </c>
      <c r="F285" t="s">
        <v>148</v>
      </c>
      <c r="G285" t="s">
        <v>14</v>
      </c>
      <c r="H285" t="s">
        <v>121</v>
      </c>
      <c r="I285" s="29">
        <v>1.1481162964161479E-2</v>
      </c>
      <c r="J285" s="30">
        <f t="shared" si="13"/>
        <v>688046.93</v>
      </c>
      <c r="K285" s="30">
        <f t="shared" si="14"/>
        <v>297161.96000000002</v>
      </c>
    </row>
    <row r="286" spans="1:11" x14ac:dyDescent="0.25">
      <c r="A286" s="28" t="str">
        <f t="shared" si="12"/>
        <v>KH-Rural-Lubbock-STAR Kids</v>
      </c>
      <c r="B286" s="28" t="s">
        <v>107</v>
      </c>
      <c r="C286" t="s">
        <v>8</v>
      </c>
      <c r="D286" s="27">
        <v>20055868.51240075</v>
      </c>
      <c r="E286" t="s">
        <v>8</v>
      </c>
      <c r="F286" t="s">
        <v>58</v>
      </c>
      <c r="G286" t="s">
        <v>6</v>
      </c>
      <c r="H286" t="s">
        <v>121</v>
      </c>
      <c r="I286" s="29">
        <v>0</v>
      </c>
      <c r="J286" s="30">
        <f t="shared" si="13"/>
        <v>0</v>
      </c>
      <c r="K286" s="30">
        <f t="shared" si="14"/>
        <v>0</v>
      </c>
    </row>
    <row r="287" spans="1:11" x14ac:dyDescent="0.25">
      <c r="A287" s="28" t="str">
        <f t="shared" si="12"/>
        <v>53-Rural-LUBBOCK-STAR</v>
      </c>
      <c r="B287" s="28">
        <v>53</v>
      </c>
      <c r="C287" t="s">
        <v>21</v>
      </c>
      <c r="D287" s="27">
        <v>12641848.852092097</v>
      </c>
      <c r="E287" t="s">
        <v>21</v>
      </c>
      <c r="F287" t="s">
        <v>148</v>
      </c>
      <c r="G287" t="s">
        <v>10</v>
      </c>
      <c r="H287" t="s">
        <v>121</v>
      </c>
      <c r="I287" s="29">
        <v>0</v>
      </c>
      <c r="J287" s="30">
        <f t="shared" si="13"/>
        <v>0</v>
      </c>
      <c r="K287" s="30">
        <f t="shared" si="14"/>
        <v>0</v>
      </c>
    </row>
    <row r="288" spans="1:11" x14ac:dyDescent="0.25">
      <c r="A288" s="28" t="str">
        <f t="shared" si="12"/>
        <v>5A-Rural-LUBBOCK-STAR+PLUS</v>
      </c>
      <c r="B288" s="28" t="s">
        <v>76</v>
      </c>
      <c r="C288" t="s">
        <v>21</v>
      </c>
      <c r="D288" s="27">
        <v>51568463.422407225</v>
      </c>
      <c r="E288" t="s">
        <v>21</v>
      </c>
      <c r="F288" t="s">
        <v>148</v>
      </c>
      <c r="G288" t="s">
        <v>14</v>
      </c>
      <c r="H288" t="s">
        <v>121</v>
      </c>
      <c r="I288" s="29">
        <v>1.1481162964161479E-2</v>
      </c>
      <c r="J288" s="30">
        <f t="shared" si="13"/>
        <v>592065.93000000005</v>
      </c>
      <c r="K288" s="30">
        <f t="shared" si="14"/>
        <v>255708.54</v>
      </c>
    </row>
    <row r="289" spans="1:11" x14ac:dyDescent="0.25">
      <c r="A289" s="28" t="str">
        <f t="shared" si="12"/>
        <v>K5-Rural-Lubbock-STAR Kids</v>
      </c>
      <c r="B289" s="28" t="s">
        <v>105</v>
      </c>
      <c r="C289" t="s">
        <v>21</v>
      </c>
      <c r="D289" s="27">
        <v>14611921.573287304</v>
      </c>
      <c r="E289" t="s">
        <v>21</v>
      </c>
      <c r="F289" t="s">
        <v>58</v>
      </c>
      <c r="G289" t="s">
        <v>6</v>
      </c>
      <c r="H289" t="s">
        <v>121</v>
      </c>
      <c r="I289" s="29">
        <v>0</v>
      </c>
      <c r="J289" s="30">
        <f t="shared" si="13"/>
        <v>0</v>
      </c>
      <c r="K289" s="30">
        <f t="shared" si="14"/>
        <v>0</v>
      </c>
    </row>
    <row r="290" spans="1:11" x14ac:dyDescent="0.25">
      <c r="A290" s="28" t="str">
        <f t="shared" si="12"/>
        <v>K7-Rural-MRSA Central-STAR Kids</v>
      </c>
      <c r="B290" s="28" t="s">
        <v>47</v>
      </c>
      <c r="C290" t="s">
        <v>48</v>
      </c>
      <c r="D290" s="27">
        <v>50484695.641950414</v>
      </c>
      <c r="E290" t="s">
        <v>48</v>
      </c>
      <c r="F290" t="s">
        <v>18</v>
      </c>
      <c r="G290" t="s">
        <v>6</v>
      </c>
      <c r="H290" t="s">
        <v>121</v>
      </c>
      <c r="I290" s="29">
        <v>0</v>
      </c>
      <c r="J290" s="30">
        <f t="shared" si="13"/>
        <v>0</v>
      </c>
      <c r="K290" s="30">
        <f t="shared" si="14"/>
        <v>0</v>
      </c>
    </row>
    <row r="291" spans="1:11" x14ac:dyDescent="0.25">
      <c r="A291" s="28" t="str">
        <f t="shared" si="12"/>
        <v>C3-Rural-MRSA Central-STAR</v>
      </c>
      <c r="B291" s="28" t="s">
        <v>36</v>
      </c>
      <c r="C291" t="s">
        <v>37</v>
      </c>
      <c r="D291" s="27">
        <v>66005747.354986683</v>
      </c>
      <c r="E291" t="s">
        <v>37</v>
      </c>
      <c r="F291" t="s">
        <v>18</v>
      </c>
      <c r="G291" t="s">
        <v>10</v>
      </c>
      <c r="H291" t="s">
        <v>121</v>
      </c>
      <c r="I291" s="29">
        <v>0</v>
      </c>
      <c r="J291" s="30">
        <f t="shared" si="13"/>
        <v>0</v>
      </c>
      <c r="K291" s="30">
        <f t="shared" si="14"/>
        <v>0</v>
      </c>
    </row>
    <row r="292" spans="1:11" x14ac:dyDescent="0.25">
      <c r="A292" s="28" t="str">
        <f t="shared" si="12"/>
        <v>C2-Rural-MRSA Central-STAR</v>
      </c>
      <c r="B292" s="28" t="s">
        <v>17</v>
      </c>
      <c r="C292" t="s">
        <v>8</v>
      </c>
      <c r="D292" s="27">
        <v>120626586.61209421</v>
      </c>
      <c r="E292" t="s">
        <v>8</v>
      </c>
      <c r="F292" t="s">
        <v>18</v>
      </c>
      <c r="G292" t="s">
        <v>10</v>
      </c>
      <c r="H292" t="s">
        <v>121</v>
      </c>
      <c r="I292" s="29">
        <v>0</v>
      </c>
      <c r="J292" s="30">
        <f t="shared" si="13"/>
        <v>0</v>
      </c>
      <c r="K292" s="30">
        <f t="shared" si="14"/>
        <v>0</v>
      </c>
    </row>
    <row r="293" spans="1:11" x14ac:dyDescent="0.25">
      <c r="A293" s="28" t="str">
        <f t="shared" si="12"/>
        <v>C4-Rural-MRSA Central-STAR+PLUS</v>
      </c>
      <c r="B293" s="28" t="s">
        <v>34</v>
      </c>
      <c r="C293" t="s">
        <v>8</v>
      </c>
      <c r="D293" s="27">
        <v>140315669.6606625</v>
      </c>
      <c r="E293" t="s">
        <v>8</v>
      </c>
      <c r="F293" t="s">
        <v>18</v>
      </c>
      <c r="G293" t="s">
        <v>14</v>
      </c>
      <c r="H293" t="s">
        <v>121</v>
      </c>
      <c r="I293" s="29">
        <v>9.3389348163423411E-3</v>
      </c>
      <c r="J293" s="30">
        <f t="shared" si="13"/>
        <v>1310398.8899999999</v>
      </c>
      <c r="K293" s="30">
        <f t="shared" si="14"/>
        <v>565950.80000000005</v>
      </c>
    </row>
    <row r="294" spans="1:11" x14ac:dyDescent="0.25">
      <c r="A294" s="28" t="str">
        <f t="shared" si="12"/>
        <v>C5-Rural-MRSA Central-STAR+PLUS</v>
      </c>
      <c r="B294" s="28" t="s">
        <v>83</v>
      </c>
      <c r="C294" t="s">
        <v>12</v>
      </c>
      <c r="D294" s="27">
        <v>144390924.88831863</v>
      </c>
      <c r="E294" t="s">
        <v>12</v>
      </c>
      <c r="F294" t="s">
        <v>18</v>
      </c>
      <c r="G294" t="s">
        <v>14</v>
      </c>
      <c r="H294" t="s">
        <v>121</v>
      </c>
      <c r="I294" s="29">
        <v>9.3389348163423411E-3</v>
      </c>
      <c r="J294" s="30">
        <f t="shared" si="13"/>
        <v>1348457.44</v>
      </c>
      <c r="K294" s="30">
        <f t="shared" si="14"/>
        <v>582387.98</v>
      </c>
    </row>
    <row r="295" spans="1:11" x14ac:dyDescent="0.25">
      <c r="A295" s="28" t="str">
        <f t="shared" si="12"/>
        <v>KT-Rural-MRSA Central-STAR Kids</v>
      </c>
      <c r="B295" s="28" t="s">
        <v>103</v>
      </c>
      <c r="C295" t="s">
        <v>12</v>
      </c>
      <c r="D295" s="27">
        <v>30375529.503940169</v>
      </c>
      <c r="E295" t="s">
        <v>12</v>
      </c>
      <c r="F295" t="s">
        <v>18</v>
      </c>
      <c r="G295" t="s">
        <v>6</v>
      </c>
      <c r="H295" t="s">
        <v>121</v>
      </c>
      <c r="I295" s="29">
        <v>0</v>
      </c>
      <c r="J295" s="30">
        <f t="shared" si="13"/>
        <v>0</v>
      </c>
      <c r="K295" s="30">
        <f t="shared" si="14"/>
        <v>0</v>
      </c>
    </row>
    <row r="296" spans="1:11" x14ac:dyDescent="0.25">
      <c r="A296" s="28" t="str">
        <f t="shared" si="12"/>
        <v>C1-Rural-MRSA Central-STAR</v>
      </c>
      <c r="B296" s="28" t="s">
        <v>101</v>
      </c>
      <c r="C296" t="s">
        <v>21</v>
      </c>
      <c r="D296" s="27">
        <v>19395047.005022023</v>
      </c>
      <c r="E296" t="s">
        <v>21</v>
      </c>
      <c r="F296" t="s">
        <v>18</v>
      </c>
      <c r="G296" t="s">
        <v>10</v>
      </c>
      <c r="H296" t="s">
        <v>121</v>
      </c>
      <c r="I296" s="29">
        <v>0</v>
      </c>
      <c r="J296" s="30">
        <f t="shared" si="13"/>
        <v>0</v>
      </c>
      <c r="K296" s="30">
        <f t="shared" si="14"/>
        <v>0</v>
      </c>
    </row>
    <row r="297" spans="1:11" x14ac:dyDescent="0.25">
      <c r="A297" s="28" t="str">
        <f t="shared" si="12"/>
        <v>P2-Rural-MRSA Northeast-STAR+PLUS</v>
      </c>
      <c r="B297" s="28" t="s">
        <v>49</v>
      </c>
      <c r="C297" t="s">
        <v>28</v>
      </c>
      <c r="D297" s="27">
        <v>140862678.31833008</v>
      </c>
      <c r="E297" t="s">
        <v>28</v>
      </c>
      <c r="F297" t="s">
        <v>50</v>
      </c>
      <c r="G297" t="s">
        <v>14</v>
      </c>
      <c r="H297" t="s">
        <v>121</v>
      </c>
      <c r="I297" s="29">
        <v>8.3534298323740073E-3</v>
      </c>
      <c r="J297" s="30">
        <f t="shared" si="13"/>
        <v>1176686.5</v>
      </c>
      <c r="K297" s="30">
        <f t="shared" si="14"/>
        <v>508201.49</v>
      </c>
    </row>
    <row r="298" spans="1:11" x14ac:dyDescent="0.25">
      <c r="A298" s="28" t="str">
        <f t="shared" si="12"/>
        <v>N2-Rural-MRSA Northeast-STAR</v>
      </c>
      <c r="B298" s="28" t="s">
        <v>51</v>
      </c>
      <c r="C298" t="s">
        <v>8</v>
      </c>
      <c r="D298" s="27">
        <v>160311315.31884405</v>
      </c>
      <c r="E298" t="s">
        <v>8</v>
      </c>
      <c r="F298" t="s">
        <v>50</v>
      </c>
      <c r="G298" t="s">
        <v>10</v>
      </c>
      <c r="H298" t="s">
        <v>121</v>
      </c>
      <c r="I298" s="29">
        <v>0</v>
      </c>
      <c r="J298" s="30">
        <f t="shared" si="13"/>
        <v>0</v>
      </c>
      <c r="K298" s="30">
        <f t="shared" si="14"/>
        <v>0</v>
      </c>
    </row>
    <row r="299" spans="1:11" x14ac:dyDescent="0.25">
      <c r="A299" s="28" t="str">
        <f t="shared" si="12"/>
        <v>KP-Rural-MRSA Northeast-STAR Kids</v>
      </c>
      <c r="B299" s="28" t="s">
        <v>92</v>
      </c>
      <c r="C299" t="s">
        <v>4</v>
      </c>
      <c r="D299" s="27">
        <v>78647371.471858442</v>
      </c>
      <c r="E299" t="s">
        <v>4</v>
      </c>
      <c r="F299" t="s">
        <v>50</v>
      </c>
      <c r="G299" t="s">
        <v>6</v>
      </c>
      <c r="H299" t="s">
        <v>121</v>
      </c>
      <c r="I299" s="29">
        <v>0</v>
      </c>
      <c r="J299" s="30">
        <f t="shared" si="13"/>
        <v>0</v>
      </c>
      <c r="K299" s="30">
        <f t="shared" si="14"/>
        <v>0</v>
      </c>
    </row>
    <row r="300" spans="1:11" x14ac:dyDescent="0.25">
      <c r="A300" s="28" t="str">
        <f t="shared" si="12"/>
        <v>KU-Rural-MRSA Northeast-STAR Kids</v>
      </c>
      <c r="B300" s="28" t="s">
        <v>80</v>
      </c>
      <c r="C300" t="s">
        <v>12</v>
      </c>
      <c r="D300" s="27">
        <v>38411496.70861575</v>
      </c>
      <c r="E300" t="s">
        <v>12</v>
      </c>
      <c r="F300" t="s">
        <v>50</v>
      </c>
      <c r="G300" t="s">
        <v>6</v>
      </c>
      <c r="H300" t="s">
        <v>121</v>
      </c>
      <c r="I300" s="29">
        <v>0</v>
      </c>
      <c r="J300" s="30">
        <f t="shared" si="13"/>
        <v>0</v>
      </c>
      <c r="K300" s="30">
        <f t="shared" si="14"/>
        <v>0</v>
      </c>
    </row>
    <row r="301" spans="1:11" x14ac:dyDescent="0.25">
      <c r="A301" s="28" t="str">
        <f t="shared" si="12"/>
        <v>N4-Rural-MRSA Northeast-STAR+PLUS</v>
      </c>
      <c r="B301" s="28" t="s">
        <v>99</v>
      </c>
      <c r="C301" t="s">
        <v>12</v>
      </c>
      <c r="D301" s="27">
        <v>283089401.82066929</v>
      </c>
      <c r="E301" t="s">
        <v>12</v>
      </c>
      <c r="F301" t="s">
        <v>50</v>
      </c>
      <c r="G301" t="s">
        <v>14</v>
      </c>
      <c r="H301" t="s">
        <v>121</v>
      </c>
      <c r="I301" s="29">
        <v>8.3534298323740073E-3</v>
      </c>
      <c r="J301" s="30">
        <f t="shared" si="13"/>
        <v>2364767.4500000002</v>
      </c>
      <c r="K301" s="30">
        <f t="shared" si="14"/>
        <v>1021324.14</v>
      </c>
    </row>
    <row r="302" spans="1:11" x14ac:dyDescent="0.25">
      <c r="A302" s="28" t="str">
        <f t="shared" si="12"/>
        <v>N1-Rural-MRSA Northeast-STAR</v>
      </c>
      <c r="B302" s="28" t="s">
        <v>56</v>
      </c>
      <c r="C302" t="s">
        <v>21</v>
      </c>
      <c r="D302" s="27">
        <v>105797407.79308969</v>
      </c>
      <c r="E302" t="s">
        <v>21</v>
      </c>
      <c r="F302" t="s">
        <v>50</v>
      </c>
      <c r="G302" t="s">
        <v>10</v>
      </c>
      <c r="H302" t="s">
        <v>121</v>
      </c>
      <c r="I302" s="29">
        <v>0</v>
      </c>
      <c r="J302" s="30">
        <f t="shared" si="13"/>
        <v>0</v>
      </c>
      <c r="K302" s="30">
        <f t="shared" si="14"/>
        <v>0</v>
      </c>
    </row>
    <row r="303" spans="1:11" x14ac:dyDescent="0.25">
      <c r="A303" s="28" t="str">
        <f t="shared" si="12"/>
        <v>W4-Rural-MRSA West-STAR</v>
      </c>
      <c r="B303" s="28" t="s">
        <v>31</v>
      </c>
      <c r="C303" t="s">
        <v>32</v>
      </c>
      <c r="D303" s="27">
        <v>64568895.998257898</v>
      </c>
      <c r="E303" t="s">
        <v>32</v>
      </c>
      <c r="F303" t="s">
        <v>9</v>
      </c>
      <c r="G303" t="s">
        <v>10</v>
      </c>
      <c r="H303" t="s">
        <v>121</v>
      </c>
      <c r="I303" s="29">
        <v>0</v>
      </c>
      <c r="J303" s="30">
        <f t="shared" si="13"/>
        <v>0</v>
      </c>
      <c r="K303" s="30">
        <f t="shared" si="14"/>
        <v>0</v>
      </c>
    </row>
    <row r="304" spans="1:11" x14ac:dyDescent="0.25">
      <c r="A304" s="28" t="str">
        <f t="shared" si="12"/>
        <v>KJ-Rural-MRSA West-STAR Kids</v>
      </c>
      <c r="B304" s="28" t="s">
        <v>95</v>
      </c>
      <c r="C304" t="s">
        <v>8</v>
      </c>
      <c r="D304" s="27">
        <v>34500343.548937708</v>
      </c>
      <c r="E304" t="s">
        <v>8</v>
      </c>
      <c r="F304" t="s">
        <v>9</v>
      </c>
      <c r="G304" t="s">
        <v>6</v>
      </c>
      <c r="H304" t="s">
        <v>121</v>
      </c>
      <c r="I304" s="29">
        <v>0</v>
      </c>
      <c r="J304" s="30">
        <f t="shared" si="13"/>
        <v>0</v>
      </c>
      <c r="K304" s="30">
        <f t="shared" si="14"/>
        <v>0</v>
      </c>
    </row>
    <row r="305" spans="1:11" x14ac:dyDescent="0.25">
      <c r="A305" s="28" t="str">
        <f t="shared" si="12"/>
        <v>W3-Rural-MRSA West-STAR</v>
      </c>
      <c r="B305" s="28" t="s">
        <v>7</v>
      </c>
      <c r="C305" t="s">
        <v>8</v>
      </c>
      <c r="D305" s="27">
        <v>142019144.20072874</v>
      </c>
      <c r="E305" t="s">
        <v>8</v>
      </c>
      <c r="F305" t="s">
        <v>9</v>
      </c>
      <c r="G305" t="s">
        <v>10</v>
      </c>
      <c r="H305" t="s">
        <v>121</v>
      </c>
      <c r="I305" s="29">
        <v>0</v>
      </c>
      <c r="J305" s="30">
        <f t="shared" si="13"/>
        <v>0</v>
      </c>
      <c r="K305" s="30">
        <f t="shared" si="14"/>
        <v>0</v>
      </c>
    </row>
    <row r="306" spans="1:11" x14ac:dyDescent="0.25">
      <c r="A306" s="28" t="str">
        <f t="shared" si="12"/>
        <v>W6-Rural-MRSA West-STAR+PLUS</v>
      </c>
      <c r="B306" s="28" t="s">
        <v>26</v>
      </c>
      <c r="C306" t="s">
        <v>8</v>
      </c>
      <c r="D306" s="27">
        <v>191996398.46751004</v>
      </c>
      <c r="E306" t="s">
        <v>8</v>
      </c>
      <c r="F306" t="s">
        <v>9</v>
      </c>
      <c r="G306" t="s">
        <v>14</v>
      </c>
      <c r="H306" t="s">
        <v>121</v>
      </c>
      <c r="I306" s="29">
        <v>2.6407069796366249E-2</v>
      </c>
      <c r="J306" s="30">
        <f t="shared" si="13"/>
        <v>5070062.29</v>
      </c>
      <c r="K306" s="30">
        <f t="shared" si="14"/>
        <v>2189719.34</v>
      </c>
    </row>
    <row r="307" spans="1:11" x14ac:dyDescent="0.25">
      <c r="A307" s="28" t="str">
        <f t="shared" si="12"/>
        <v>K6-Rural-MRSA West-STAR Kids</v>
      </c>
      <c r="B307" s="28" t="s">
        <v>110</v>
      </c>
      <c r="C307" t="s">
        <v>21</v>
      </c>
      <c r="D307" s="27">
        <v>27273208.130979251</v>
      </c>
      <c r="E307" t="s">
        <v>21</v>
      </c>
      <c r="F307" t="s">
        <v>9</v>
      </c>
      <c r="G307" t="s">
        <v>6</v>
      </c>
      <c r="H307" t="s">
        <v>121</v>
      </c>
      <c r="I307" s="29">
        <v>0</v>
      </c>
      <c r="J307" s="30">
        <f t="shared" si="13"/>
        <v>0</v>
      </c>
      <c r="K307" s="30">
        <f t="shared" si="14"/>
        <v>0</v>
      </c>
    </row>
    <row r="308" spans="1:11" x14ac:dyDescent="0.25">
      <c r="A308" s="28" t="str">
        <f t="shared" si="12"/>
        <v>W2-Rural-MRSA West-STAR</v>
      </c>
      <c r="B308" s="28" t="s">
        <v>64</v>
      </c>
      <c r="C308" t="s">
        <v>21</v>
      </c>
      <c r="D308" s="27">
        <v>42901874.610179693</v>
      </c>
      <c r="E308" t="s">
        <v>21</v>
      </c>
      <c r="F308" t="s">
        <v>9</v>
      </c>
      <c r="G308" t="s">
        <v>10</v>
      </c>
      <c r="H308" t="s">
        <v>121</v>
      </c>
      <c r="I308" s="29">
        <v>0</v>
      </c>
      <c r="J308" s="30">
        <f t="shared" si="13"/>
        <v>0</v>
      </c>
      <c r="K308" s="30">
        <f t="shared" si="14"/>
        <v>0</v>
      </c>
    </row>
    <row r="309" spans="1:11" x14ac:dyDescent="0.25">
      <c r="A309" s="28" t="str">
        <f t="shared" si="12"/>
        <v>W5-Rural-MRSA West-STAR+PLUS</v>
      </c>
      <c r="B309" s="28" t="s">
        <v>88</v>
      </c>
      <c r="C309" t="s">
        <v>21</v>
      </c>
      <c r="D309" s="27">
        <v>131135867.8671295</v>
      </c>
      <c r="E309" t="s">
        <v>21</v>
      </c>
      <c r="F309" t="s">
        <v>9</v>
      </c>
      <c r="G309" t="s">
        <v>14</v>
      </c>
      <c r="H309" t="s">
        <v>121</v>
      </c>
      <c r="I309" s="29">
        <v>2.6407069796366249E-2</v>
      </c>
      <c r="J309" s="30">
        <f t="shared" si="13"/>
        <v>3462914.02</v>
      </c>
      <c r="K309" s="30">
        <f t="shared" si="14"/>
        <v>1495604.86</v>
      </c>
    </row>
    <row r="310" spans="1:11" x14ac:dyDescent="0.25">
      <c r="A310" s="28" t="str">
        <f t="shared" si="12"/>
        <v>82-Rural-Nueces-STAR</v>
      </c>
      <c r="B310" s="28">
        <v>82</v>
      </c>
      <c r="C310" t="s">
        <v>33</v>
      </c>
      <c r="D310" s="27">
        <v>145062791.30950171</v>
      </c>
      <c r="E310" t="s">
        <v>33</v>
      </c>
      <c r="F310" t="s">
        <v>24</v>
      </c>
      <c r="G310" t="s">
        <v>10</v>
      </c>
      <c r="H310" t="s">
        <v>121</v>
      </c>
      <c r="I310" s="29">
        <v>0</v>
      </c>
      <c r="J310" s="30">
        <f t="shared" si="13"/>
        <v>0</v>
      </c>
      <c r="K310" s="30">
        <f t="shared" si="14"/>
        <v>0</v>
      </c>
    </row>
    <row r="311" spans="1:11" x14ac:dyDescent="0.25">
      <c r="A311" s="28" t="str">
        <f t="shared" si="12"/>
        <v>KD-Rural-Nueces-STAR Kids</v>
      </c>
      <c r="B311" s="28" t="s">
        <v>75</v>
      </c>
      <c r="C311" t="s">
        <v>33</v>
      </c>
      <c r="D311" s="27">
        <v>37015267.573386945</v>
      </c>
      <c r="E311" t="s">
        <v>33</v>
      </c>
      <c r="F311" t="s">
        <v>24</v>
      </c>
      <c r="G311" t="s">
        <v>6</v>
      </c>
      <c r="H311" t="s">
        <v>121</v>
      </c>
      <c r="I311" s="29">
        <v>0</v>
      </c>
      <c r="J311" s="30">
        <f t="shared" si="13"/>
        <v>0</v>
      </c>
      <c r="K311" s="30">
        <f t="shared" si="14"/>
        <v>0</v>
      </c>
    </row>
    <row r="312" spans="1:11" x14ac:dyDescent="0.25">
      <c r="A312" s="28" t="str">
        <f t="shared" si="12"/>
        <v>83-Rural-Nueces-STAR</v>
      </c>
      <c r="B312" s="28">
        <v>83</v>
      </c>
      <c r="C312" t="s">
        <v>8</v>
      </c>
      <c r="D312" s="27">
        <v>42607863.415721826</v>
      </c>
      <c r="E312" t="s">
        <v>8</v>
      </c>
      <c r="F312" t="s">
        <v>24</v>
      </c>
      <c r="G312" t="s">
        <v>10</v>
      </c>
      <c r="H312" t="s">
        <v>121</v>
      </c>
      <c r="I312" s="29">
        <v>0</v>
      </c>
      <c r="J312" s="30">
        <f t="shared" si="13"/>
        <v>0</v>
      </c>
      <c r="K312" s="30">
        <f t="shared" si="14"/>
        <v>0</v>
      </c>
    </row>
    <row r="313" spans="1:11" x14ac:dyDescent="0.25">
      <c r="A313" s="28" t="str">
        <f t="shared" si="12"/>
        <v>86-Rural-NUECES-STAR+PLUS</v>
      </c>
      <c r="B313" s="28">
        <v>86</v>
      </c>
      <c r="C313" t="s">
        <v>8</v>
      </c>
      <c r="D313" s="27">
        <v>151244440.48907313</v>
      </c>
      <c r="E313" t="s">
        <v>8</v>
      </c>
      <c r="F313" t="s">
        <v>149</v>
      </c>
      <c r="G313" t="s">
        <v>14</v>
      </c>
      <c r="H313" t="s">
        <v>121</v>
      </c>
      <c r="I313" s="29">
        <v>3.0168069594940054E-3</v>
      </c>
      <c r="J313" s="30">
        <f t="shared" si="13"/>
        <v>456275.28</v>
      </c>
      <c r="K313" s="30">
        <f t="shared" si="14"/>
        <v>197061.64</v>
      </c>
    </row>
    <row r="314" spans="1:11" x14ac:dyDescent="0.25">
      <c r="A314" s="28" t="str">
        <f t="shared" si="12"/>
        <v>KV-Rural-Nueces-STAR Kids</v>
      </c>
      <c r="B314" s="28" t="s">
        <v>78</v>
      </c>
      <c r="C314" t="s">
        <v>8</v>
      </c>
      <c r="D314" s="27">
        <v>15240733.623586046</v>
      </c>
      <c r="E314" t="s">
        <v>8</v>
      </c>
      <c r="F314" t="s">
        <v>24</v>
      </c>
      <c r="G314" t="s">
        <v>6</v>
      </c>
      <c r="H314" t="s">
        <v>121</v>
      </c>
      <c r="I314" s="29">
        <v>0</v>
      </c>
      <c r="J314" s="30">
        <f t="shared" si="13"/>
        <v>0</v>
      </c>
      <c r="K314" s="30">
        <f t="shared" si="14"/>
        <v>0</v>
      </c>
    </row>
    <row r="315" spans="1:11" x14ac:dyDescent="0.25">
      <c r="A315" s="28" t="str">
        <f t="shared" si="12"/>
        <v>85-Rural-Nueces-STAR+PLUS</v>
      </c>
      <c r="B315" s="28">
        <v>85</v>
      </c>
      <c r="C315" t="s">
        <v>12</v>
      </c>
      <c r="D315" s="27">
        <v>0</v>
      </c>
      <c r="E315" t="s">
        <v>12</v>
      </c>
      <c r="F315" t="s">
        <v>24</v>
      </c>
      <c r="G315" t="s">
        <v>14</v>
      </c>
      <c r="H315" t="s">
        <v>121</v>
      </c>
      <c r="I315" s="29">
        <v>3.0168069594940054E-3</v>
      </c>
      <c r="J315" s="30">
        <f t="shared" si="13"/>
        <v>0</v>
      </c>
      <c r="K315" s="30">
        <f t="shared" si="14"/>
        <v>0</v>
      </c>
    </row>
    <row r="316" spans="1:11" x14ac:dyDescent="0.25">
      <c r="A316" s="28" t="str">
        <f t="shared" si="12"/>
        <v>2Q-Rural-Nueces-STAR</v>
      </c>
      <c r="B316" s="28" t="s">
        <v>38</v>
      </c>
      <c r="C316" t="s">
        <v>12</v>
      </c>
      <c r="D316" s="27">
        <v>5257753.9409959782</v>
      </c>
      <c r="E316" t="s">
        <v>12</v>
      </c>
      <c r="F316" t="s">
        <v>24</v>
      </c>
      <c r="G316" t="s">
        <v>10</v>
      </c>
      <c r="H316" t="s">
        <v>121</v>
      </c>
      <c r="I316" s="29">
        <v>0</v>
      </c>
      <c r="J316" s="30">
        <f t="shared" si="13"/>
        <v>0</v>
      </c>
      <c r="K316" s="30">
        <f t="shared" si="14"/>
        <v>0</v>
      </c>
    </row>
    <row r="317" spans="1:11" x14ac:dyDescent="0.25">
      <c r="A317" s="28" t="str">
        <f t="shared" si="12"/>
        <v>S9-Rural-Nueces-STAR+PLUS</v>
      </c>
      <c r="B317" s="28" t="s">
        <v>89</v>
      </c>
      <c r="C317" t="s">
        <v>21</v>
      </c>
      <c r="D317" s="27">
        <v>77968692.176016152</v>
      </c>
      <c r="E317" t="s">
        <v>21</v>
      </c>
      <c r="F317" t="s">
        <v>24</v>
      </c>
      <c r="G317" t="s">
        <v>14</v>
      </c>
      <c r="H317" t="s">
        <v>121</v>
      </c>
      <c r="I317" s="29">
        <v>3.0168069594940054E-3</v>
      </c>
      <c r="J317" s="30">
        <f t="shared" si="13"/>
        <v>235216.49</v>
      </c>
      <c r="K317" s="30">
        <f t="shared" si="14"/>
        <v>101588.12</v>
      </c>
    </row>
    <row r="318" spans="1:11" x14ac:dyDescent="0.25">
      <c r="A318" s="28" t="str">
        <f t="shared" si="12"/>
        <v>67-Rural-Tarrant-STAR</v>
      </c>
      <c r="B318" s="28">
        <v>67</v>
      </c>
      <c r="C318" t="s">
        <v>23</v>
      </c>
      <c r="D318" s="27">
        <v>135330514.23795912</v>
      </c>
      <c r="E318" t="s">
        <v>23</v>
      </c>
      <c r="F318" t="s">
        <v>39</v>
      </c>
      <c r="G318" t="s">
        <v>10</v>
      </c>
      <c r="H318" t="s">
        <v>121</v>
      </c>
      <c r="I318" s="29">
        <v>0</v>
      </c>
      <c r="J318" s="30">
        <f t="shared" si="13"/>
        <v>0</v>
      </c>
      <c r="K318" s="30">
        <f t="shared" si="14"/>
        <v>0</v>
      </c>
    </row>
    <row r="319" spans="1:11" x14ac:dyDescent="0.25">
      <c r="A319" s="28" t="str">
        <f t="shared" si="12"/>
        <v>K1-Rural-Tarrant-STAR Kids</v>
      </c>
      <c r="B319" s="28" t="s">
        <v>112</v>
      </c>
      <c r="C319" t="s">
        <v>23</v>
      </c>
      <c r="D319" s="27">
        <v>57270474.172985107</v>
      </c>
      <c r="E319" t="s">
        <v>23</v>
      </c>
      <c r="F319" t="s">
        <v>39</v>
      </c>
      <c r="G319" t="s">
        <v>6</v>
      </c>
      <c r="H319" t="s">
        <v>121</v>
      </c>
      <c r="I319" s="29">
        <v>0</v>
      </c>
      <c r="J319" s="30">
        <f t="shared" si="13"/>
        <v>0</v>
      </c>
      <c r="K319" s="30">
        <f t="shared" si="14"/>
        <v>0</v>
      </c>
    </row>
    <row r="320" spans="1:11" x14ac:dyDescent="0.25">
      <c r="A320" s="28" t="str">
        <f t="shared" si="12"/>
        <v>66-Rural-Tarrant-STAR</v>
      </c>
      <c r="B320" s="28">
        <v>66</v>
      </c>
      <c r="C320" t="s">
        <v>46</v>
      </c>
      <c r="D320" s="27">
        <v>172252231.75210327</v>
      </c>
      <c r="E320" t="s">
        <v>46</v>
      </c>
      <c r="F320" t="s">
        <v>39</v>
      </c>
      <c r="G320" t="s">
        <v>10</v>
      </c>
      <c r="H320" t="s">
        <v>121</v>
      </c>
      <c r="I320" s="29">
        <v>0</v>
      </c>
      <c r="J320" s="30">
        <f t="shared" si="13"/>
        <v>0</v>
      </c>
      <c r="K320" s="30">
        <f t="shared" si="14"/>
        <v>0</v>
      </c>
    </row>
    <row r="321" spans="1:11" x14ac:dyDescent="0.25">
      <c r="A321" s="28" t="str">
        <f t="shared" si="12"/>
        <v>KB-Rural-Tarrant-STAR Kids</v>
      </c>
      <c r="B321" s="28" t="s">
        <v>59</v>
      </c>
      <c r="C321" t="s">
        <v>46</v>
      </c>
      <c r="D321" s="27">
        <v>119536239.17575553</v>
      </c>
      <c r="E321" t="s">
        <v>46</v>
      </c>
      <c r="F321" t="s">
        <v>39</v>
      </c>
      <c r="G321" t="s">
        <v>6</v>
      </c>
      <c r="H321" t="s">
        <v>121</v>
      </c>
      <c r="I321" s="29">
        <v>0</v>
      </c>
      <c r="J321" s="30">
        <f t="shared" si="13"/>
        <v>0</v>
      </c>
      <c r="K321" s="30">
        <f t="shared" si="14"/>
        <v>0</v>
      </c>
    </row>
    <row r="322" spans="1:11" x14ac:dyDescent="0.25">
      <c r="A322" s="28" t="str">
        <f t="shared" si="12"/>
        <v>P1-Rural-Tarrant-STAR+PLUS</v>
      </c>
      <c r="B322" s="28" t="s">
        <v>42</v>
      </c>
      <c r="C322" t="s">
        <v>28</v>
      </c>
      <c r="D322" s="27">
        <v>235486294.86119333</v>
      </c>
      <c r="E322" t="s">
        <v>28</v>
      </c>
      <c r="F322" t="s">
        <v>39</v>
      </c>
      <c r="G322" t="s">
        <v>14</v>
      </c>
      <c r="H322" t="s">
        <v>121</v>
      </c>
      <c r="I322" s="29">
        <v>4.3324881210025766E-4</v>
      </c>
      <c r="J322" s="30">
        <f t="shared" si="13"/>
        <v>102024.16</v>
      </c>
      <c r="K322" s="30">
        <f t="shared" si="14"/>
        <v>44063.42</v>
      </c>
    </row>
    <row r="323" spans="1:11" x14ac:dyDescent="0.25">
      <c r="A323" s="28" t="str">
        <f t="shared" si="12"/>
        <v>S8-Rural-Tarrant-STAR+PLUS</v>
      </c>
      <c r="B323" s="28" t="s">
        <v>73</v>
      </c>
      <c r="C323" t="s">
        <v>12</v>
      </c>
      <c r="D323" s="27">
        <v>219937005.70227188</v>
      </c>
      <c r="E323" t="s">
        <v>12</v>
      </c>
      <c r="F323" t="s">
        <v>39</v>
      </c>
      <c r="G323" t="s">
        <v>14</v>
      </c>
      <c r="H323" t="s">
        <v>121</v>
      </c>
      <c r="I323" s="29">
        <v>4.3324881210025766E-4</v>
      </c>
      <c r="J323" s="30">
        <f t="shared" si="13"/>
        <v>95287.45</v>
      </c>
      <c r="K323" s="30">
        <f t="shared" si="14"/>
        <v>41153.89</v>
      </c>
    </row>
    <row r="324" spans="1:11" x14ac:dyDescent="0.25">
      <c r="A324" s="28" t="str">
        <f t="shared" si="12"/>
        <v>63-Rural-Tarrant-STAR</v>
      </c>
      <c r="B324" s="28">
        <v>63</v>
      </c>
      <c r="C324" t="s">
        <v>21</v>
      </c>
      <c r="D324" s="27">
        <v>163914791.83359605</v>
      </c>
      <c r="E324" t="s">
        <v>21</v>
      </c>
      <c r="F324" t="s">
        <v>39</v>
      </c>
      <c r="G324" t="s">
        <v>10</v>
      </c>
      <c r="H324" t="s">
        <v>121</v>
      </c>
      <c r="I324" s="29">
        <v>0</v>
      </c>
      <c r="J324" s="30">
        <f t="shared" si="13"/>
        <v>0</v>
      </c>
      <c r="K324" s="30">
        <f t="shared" si="14"/>
        <v>0</v>
      </c>
    </row>
    <row r="325" spans="1:11" x14ac:dyDescent="0.25">
      <c r="A325" s="28" t="str">
        <f t="shared" ref="A325:A388" si="15">_xlfn.CONCAT(B325,"-",H325,"-",F325,"-",G325)</f>
        <v>69-Rural-Tarrant-STAR+PLUS</v>
      </c>
      <c r="B325" s="28">
        <v>69</v>
      </c>
      <c r="C325" t="s">
        <v>21</v>
      </c>
      <c r="D325" s="27">
        <v>0</v>
      </c>
      <c r="E325" t="s">
        <v>21</v>
      </c>
      <c r="F325" t="s">
        <v>39</v>
      </c>
      <c r="G325" t="s">
        <v>14</v>
      </c>
      <c r="H325" t="s">
        <v>121</v>
      </c>
      <c r="I325" s="29">
        <v>4.3324881210025766E-4</v>
      </c>
      <c r="J325" s="30">
        <f t="shared" ref="J325:J388" si="16">ROUND(D325*I325,2)</f>
        <v>0</v>
      </c>
      <c r="K325" s="30">
        <f t="shared" ref="K325:K388" si="17">ROUND(J325*$K$1*1.08,2)</f>
        <v>0</v>
      </c>
    </row>
    <row r="326" spans="1:11" x14ac:dyDescent="0.25">
      <c r="A326" s="28" t="str">
        <f t="shared" si="15"/>
        <v>1P-Rural-Travis-STAR</v>
      </c>
      <c r="B326" s="28" t="s">
        <v>53</v>
      </c>
      <c r="C326" t="s">
        <v>48</v>
      </c>
      <c r="D326" s="27">
        <v>58547453.556995392</v>
      </c>
      <c r="E326" t="s">
        <v>48</v>
      </c>
      <c r="F326" t="s">
        <v>41</v>
      </c>
      <c r="G326" t="s">
        <v>10</v>
      </c>
      <c r="H326" t="s">
        <v>121</v>
      </c>
      <c r="I326" s="29">
        <v>0</v>
      </c>
      <c r="J326" s="30">
        <f t="shared" si="16"/>
        <v>0</v>
      </c>
      <c r="K326" s="30">
        <f t="shared" si="17"/>
        <v>0</v>
      </c>
    </row>
    <row r="327" spans="1:11" x14ac:dyDescent="0.25">
      <c r="A327" s="28" t="str">
        <f t="shared" si="15"/>
        <v>K8-Rural-Travis-STAR Kids</v>
      </c>
      <c r="B327" s="28" t="s">
        <v>60</v>
      </c>
      <c r="C327" t="s">
        <v>48</v>
      </c>
      <c r="D327" s="27">
        <v>52809085.147945374</v>
      </c>
      <c r="E327" t="s">
        <v>48</v>
      </c>
      <c r="F327" t="s">
        <v>41</v>
      </c>
      <c r="G327" t="s">
        <v>6</v>
      </c>
      <c r="H327" t="s">
        <v>121</v>
      </c>
      <c r="I327" s="29">
        <v>0</v>
      </c>
      <c r="J327" s="30">
        <f t="shared" si="16"/>
        <v>0</v>
      </c>
      <c r="K327" s="30">
        <f t="shared" si="17"/>
        <v>0</v>
      </c>
    </row>
    <row r="328" spans="1:11" x14ac:dyDescent="0.25">
      <c r="A328" s="28" t="str">
        <f t="shared" si="15"/>
        <v>1A-Rural-Travis-STAR</v>
      </c>
      <c r="B328" s="28" t="s">
        <v>67</v>
      </c>
      <c r="C328" t="s">
        <v>68</v>
      </c>
      <c r="D328" s="27">
        <v>36142099.756370462</v>
      </c>
      <c r="E328" t="s">
        <v>68</v>
      </c>
      <c r="F328" t="s">
        <v>41</v>
      </c>
      <c r="G328" t="s">
        <v>10</v>
      </c>
      <c r="H328" t="s">
        <v>121</v>
      </c>
      <c r="I328" s="29">
        <v>0</v>
      </c>
      <c r="J328" s="30">
        <f t="shared" si="16"/>
        <v>0</v>
      </c>
      <c r="K328" s="30">
        <f t="shared" si="17"/>
        <v>0</v>
      </c>
    </row>
    <row r="329" spans="1:11" x14ac:dyDescent="0.25">
      <c r="A329" s="28" t="str">
        <f t="shared" si="15"/>
        <v>10-Rural-Travis-STAR</v>
      </c>
      <c r="B329" s="28">
        <v>10</v>
      </c>
      <c r="C329" t="s">
        <v>8</v>
      </c>
      <c r="D329" s="27">
        <v>136746786.58941141</v>
      </c>
      <c r="E329" t="s">
        <v>8</v>
      </c>
      <c r="F329" t="s">
        <v>41</v>
      </c>
      <c r="G329" t="s">
        <v>10</v>
      </c>
      <c r="H329" t="s">
        <v>121</v>
      </c>
      <c r="I329" s="29">
        <v>0</v>
      </c>
      <c r="J329" s="30">
        <f t="shared" si="16"/>
        <v>0</v>
      </c>
      <c r="K329" s="30">
        <f t="shared" si="17"/>
        <v>0</v>
      </c>
    </row>
    <row r="330" spans="1:11" x14ac:dyDescent="0.25">
      <c r="A330" s="28" t="str">
        <f t="shared" si="15"/>
        <v>KL-Rural-Travis-STAR Kids</v>
      </c>
      <c r="B330" s="28" t="s">
        <v>40</v>
      </c>
      <c r="C330" t="s">
        <v>8</v>
      </c>
      <c r="D330" s="27">
        <v>33624125.62061967</v>
      </c>
      <c r="E330" t="s">
        <v>8</v>
      </c>
      <c r="F330" t="s">
        <v>41</v>
      </c>
      <c r="G330" t="s">
        <v>6</v>
      </c>
      <c r="H330" t="s">
        <v>121</v>
      </c>
      <c r="I330" s="29">
        <v>0</v>
      </c>
      <c r="J330" s="30">
        <f t="shared" si="16"/>
        <v>0</v>
      </c>
      <c r="K330" s="30">
        <f t="shared" si="17"/>
        <v>0</v>
      </c>
    </row>
    <row r="331" spans="1:11" x14ac:dyDescent="0.25">
      <c r="A331" s="28" t="str">
        <f t="shared" si="15"/>
        <v>S4-Rural-Travis-STAR+PLUS</v>
      </c>
      <c r="B331" s="28" t="s">
        <v>82</v>
      </c>
      <c r="C331" t="s">
        <v>8</v>
      </c>
      <c r="D331" s="27">
        <v>70259916.127238616</v>
      </c>
      <c r="E331" t="s">
        <v>8</v>
      </c>
      <c r="F331" t="s">
        <v>41</v>
      </c>
      <c r="G331" t="s">
        <v>14</v>
      </c>
      <c r="H331" t="s">
        <v>121</v>
      </c>
      <c r="I331" s="29">
        <v>3.0947751897437768E-3</v>
      </c>
      <c r="J331" s="30">
        <f t="shared" si="16"/>
        <v>217438.65</v>
      </c>
      <c r="K331" s="30">
        <f t="shared" si="17"/>
        <v>93910.01</v>
      </c>
    </row>
    <row r="332" spans="1:11" x14ac:dyDescent="0.25">
      <c r="A332" s="28" t="str">
        <f t="shared" si="15"/>
        <v>18-Rural-Travis-STAR+PLUS</v>
      </c>
      <c r="B332" s="28">
        <v>18</v>
      </c>
      <c r="C332" t="s">
        <v>12</v>
      </c>
      <c r="D332" s="27">
        <v>189151546.85698593</v>
      </c>
      <c r="E332" t="s">
        <v>12</v>
      </c>
      <c r="F332" t="s">
        <v>41</v>
      </c>
      <c r="G332" t="s">
        <v>14</v>
      </c>
      <c r="H332" t="s">
        <v>121</v>
      </c>
      <c r="I332" s="29">
        <v>3.0947751897437768E-3</v>
      </c>
      <c r="J332" s="30">
        <f t="shared" si="16"/>
        <v>585381.51</v>
      </c>
      <c r="K332" s="30">
        <f t="shared" si="17"/>
        <v>252821.59</v>
      </c>
    </row>
    <row r="333" spans="1:11" x14ac:dyDescent="0.25">
      <c r="A333" s="28" t="str">
        <f t="shared" si="15"/>
        <v>19-Rural-Travis-STAR+PLUS</v>
      </c>
      <c r="B333" s="28">
        <v>19</v>
      </c>
      <c r="C333" t="s">
        <v>21</v>
      </c>
      <c r="D333" s="27">
        <v>0</v>
      </c>
      <c r="E333" t="s">
        <v>21</v>
      </c>
      <c r="F333" t="s">
        <v>41</v>
      </c>
      <c r="G333" t="s">
        <v>14</v>
      </c>
      <c r="H333" t="s">
        <v>121</v>
      </c>
      <c r="I333" s="29">
        <v>3.0947751897437768E-3</v>
      </c>
      <c r="J333" s="30">
        <f t="shared" si="16"/>
        <v>0</v>
      </c>
      <c r="K333" s="30">
        <f t="shared" si="17"/>
        <v>0</v>
      </c>
    </row>
    <row r="334" spans="1:11" x14ac:dyDescent="0.25">
      <c r="A334" s="28" t="str">
        <f t="shared" si="15"/>
        <v>43-State-Owned Non-IMD-Bexar-STAR</v>
      </c>
      <c r="B334" s="28">
        <v>43</v>
      </c>
      <c r="C334" t="s">
        <v>23</v>
      </c>
      <c r="D334" s="27">
        <v>42475859.200582847</v>
      </c>
      <c r="E334" t="s">
        <v>23</v>
      </c>
      <c r="F334" t="s">
        <v>22</v>
      </c>
      <c r="G334" t="s">
        <v>10</v>
      </c>
      <c r="H334" t="s">
        <v>133</v>
      </c>
      <c r="I334" s="29">
        <v>0</v>
      </c>
      <c r="J334" s="30">
        <f t="shared" si="16"/>
        <v>0</v>
      </c>
      <c r="K334" s="30">
        <f t="shared" si="17"/>
        <v>0</v>
      </c>
    </row>
    <row r="335" spans="1:11" x14ac:dyDescent="0.25">
      <c r="A335" s="28" t="str">
        <f t="shared" si="15"/>
        <v>42-State-Owned Non-IMD-Bexar-STAR</v>
      </c>
      <c r="B335" s="28">
        <v>42</v>
      </c>
      <c r="C335" t="s">
        <v>61</v>
      </c>
      <c r="D335" s="27">
        <v>176193588.72673175</v>
      </c>
      <c r="E335" t="s">
        <v>61</v>
      </c>
      <c r="F335" t="s">
        <v>22</v>
      </c>
      <c r="G335" t="s">
        <v>10</v>
      </c>
      <c r="H335" t="s">
        <v>133</v>
      </c>
      <c r="I335" s="29">
        <v>0</v>
      </c>
      <c r="J335" s="30">
        <f t="shared" si="16"/>
        <v>0</v>
      </c>
      <c r="K335" s="30">
        <f t="shared" si="17"/>
        <v>0</v>
      </c>
    </row>
    <row r="336" spans="1:11" x14ac:dyDescent="0.25">
      <c r="A336" s="28" t="str">
        <f t="shared" si="15"/>
        <v>KA-State-Owned Non-IMD-Bexar-STAR Kids</v>
      </c>
      <c r="B336" s="28" t="s">
        <v>109</v>
      </c>
      <c r="C336" t="s">
        <v>61</v>
      </c>
      <c r="D336" s="27">
        <v>92359815.788159296</v>
      </c>
      <c r="E336" t="s">
        <v>61</v>
      </c>
      <c r="F336" t="s">
        <v>22</v>
      </c>
      <c r="G336" t="s">
        <v>6</v>
      </c>
      <c r="H336" t="s">
        <v>133</v>
      </c>
      <c r="I336" s="29">
        <v>0</v>
      </c>
      <c r="J336" s="30">
        <f t="shared" si="16"/>
        <v>0</v>
      </c>
      <c r="K336" s="30">
        <f t="shared" si="17"/>
        <v>0</v>
      </c>
    </row>
    <row r="337" spans="1:11" x14ac:dyDescent="0.25">
      <c r="A337" s="28" t="str">
        <f t="shared" si="15"/>
        <v>S1-State-Owned Non-IMD-Bexar-STAR+PLUS</v>
      </c>
      <c r="B337" s="28" t="s">
        <v>70</v>
      </c>
      <c r="C337" t="s">
        <v>61</v>
      </c>
      <c r="D337" s="27">
        <v>168341951.75713345</v>
      </c>
      <c r="E337" t="s">
        <v>61</v>
      </c>
      <c r="F337" t="s">
        <v>22</v>
      </c>
      <c r="G337" t="s">
        <v>14</v>
      </c>
      <c r="H337" t="s">
        <v>133</v>
      </c>
      <c r="I337" s="29">
        <v>0</v>
      </c>
      <c r="J337" s="30">
        <f t="shared" si="16"/>
        <v>0</v>
      </c>
      <c r="K337" s="30">
        <f t="shared" si="17"/>
        <v>0</v>
      </c>
    </row>
    <row r="338" spans="1:11" x14ac:dyDescent="0.25">
      <c r="A338" s="28" t="str">
        <f t="shared" si="15"/>
        <v>46-State-Owned Non-IMD-Bexar-STAR+PLUS</v>
      </c>
      <c r="B338" s="28">
        <v>46</v>
      </c>
      <c r="C338" t="s">
        <v>28</v>
      </c>
      <c r="D338" s="27">
        <v>187297480.01505354</v>
      </c>
      <c r="E338" t="s">
        <v>28</v>
      </c>
      <c r="F338" t="s">
        <v>22</v>
      </c>
      <c r="G338" t="s">
        <v>14</v>
      </c>
      <c r="H338" t="s">
        <v>133</v>
      </c>
      <c r="I338" s="29">
        <v>0</v>
      </c>
      <c r="J338" s="30">
        <f t="shared" si="16"/>
        <v>0</v>
      </c>
      <c r="K338" s="30">
        <f t="shared" si="17"/>
        <v>0</v>
      </c>
    </row>
    <row r="339" spans="1:11" x14ac:dyDescent="0.25">
      <c r="A339" s="28" t="str">
        <f t="shared" si="15"/>
        <v>40-State-Owned Non-IMD-Bexar-STAR</v>
      </c>
      <c r="B339" s="28">
        <v>40</v>
      </c>
      <c r="C339" t="s">
        <v>8</v>
      </c>
      <c r="D339" s="27">
        <v>205005831.15724114</v>
      </c>
      <c r="E339" t="s">
        <v>8</v>
      </c>
      <c r="F339" t="s">
        <v>22</v>
      </c>
      <c r="G339" t="s">
        <v>10</v>
      </c>
      <c r="H339" t="s">
        <v>133</v>
      </c>
      <c r="I339" s="29">
        <v>0</v>
      </c>
      <c r="J339" s="30">
        <f t="shared" si="16"/>
        <v>0</v>
      </c>
      <c r="K339" s="30">
        <f t="shared" si="17"/>
        <v>0</v>
      </c>
    </row>
    <row r="340" spans="1:11" x14ac:dyDescent="0.25">
      <c r="A340" s="28" t="str">
        <f t="shared" si="15"/>
        <v>47-State-Owned Non-IMD-Bexar-STAR+PLUS</v>
      </c>
      <c r="B340" s="28">
        <v>47</v>
      </c>
      <c r="C340" t="s">
        <v>8</v>
      </c>
      <c r="D340" s="27">
        <v>0</v>
      </c>
      <c r="E340" t="s">
        <v>8</v>
      </c>
      <c r="F340" t="s">
        <v>22</v>
      </c>
      <c r="G340" t="s">
        <v>14</v>
      </c>
      <c r="H340" t="s">
        <v>133</v>
      </c>
      <c r="I340" s="29">
        <v>0</v>
      </c>
      <c r="J340" s="30">
        <f t="shared" si="16"/>
        <v>0</v>
      </c>
      <c r="K340" s="30">
        <f t="shared" si="17"/>
        <v>0</v>
      </c>
    </row>
    <row r="341" spans="1:11" x14ac:dyDescent="0.25">
      <c r="A341" s="28" t="str">
        <f t="shared" si="15"/>
        <v>KE-State-Owned Non-IMD-Bexar-STAR Kids</v>
      </c>
      <c r="B341" s="28" t="s">
        <v>54</v>
      </c>
      <c r="C341" t="s">
        <v>8</v>
      </c>
      <c r="D341" s="27">
        <v>82313273.609127909</v>
      </c>
      <c r="E341" t="s">
        <v>8</v>
      </c>
      <c r="F341" t="s">
        <v>22</v>
      </c>
      <c r="G341" t="s">
        <v>6</v>
      </c>
      <c r="H341" t="s">
        <v>133</v>
      </c>
      <c r="I341" s="29">
        <v>0</v>
      </c>
      <c r="J341" s="30">
        <f t="shared" si="16"/>
        <v>0</v>
      </c>
      <c r="K341" s="30">
        <f t="shared" si="17"/>
        <v>0</v>
      </c>
    </row>
    <row r="342" spans="1:11" x14ac:dyDescent="0.25">
      <c r="A342" s="28" t="str">
        <f t="shared" si="15"/>
        <v>S5-State-Owned Non-IMD-Bexar-STAR+PLUS</v>
      </c>
      <c r="B342" s="28" t="s">
        <v>29</v>
      </c>
      <c r="C342" t="s">
        <v>12</v>
      </c>
      <c r="D342" s="27">
        <v>166818931.18939701</v>
      </c>
      <c r="E342" t="s">
        <v>12</v>
      </c>
      <c r="F342" t="s">
        <v>22</v>
      </c>
      <c r="G342" t="s">
        <v>14</v>
      </c>
      <c r="H342" t="s">
        <v>133</v>
      </c>
      <c r="I342" s="29">
        <v>0</v>
      </c>
      <c r="J342" s="30">
        <f t="shared" si="16"/>
        <v>0</v>
      </c>
      <c r="K342" s="30">
        <f t="shared" si="17"/>
        <v>0</v>
      </c>
    </row>
    <row r="343" spans="1:11" x14ac:dyDescent="0.25">
      <c r="A343" s="28" t="str">
        <f t="shared" si="15"/>
        <v>44-State-Owned Non-IMD-Bexar-STAR</v>
      </c>
      <c r="B343" s="28">
        <v>44</v>
      </c>
      <c r="C343" t="s">
        <v>21</v>
      </c>
      <c r="D343" s="27">
        <v>14984719.494238997</v>
      </c>
      <c r="E343" t="s">
        <v>21</v>
      </c>
      <c r="F343" t="s">
        <v>22</v>
      </c>
      <c r="G343" t="s">
        <v>10</v>
      </c>
      <c r="H343" t="s">
        <v>133</v>
      </c>
      <c r="I343" s="29">
        <v>0</v>
      </c>
      <c r="J343" s="30">
        <f t="shared" si="16"/>
        <v>0</v>
      </c>
      <c r="K343" s="30">
        <f t="shared" si="17"/>
        <v>0</v>
      </c>
    </row>
    <row r="344" spans="1:11" x14ac:dyDescent="0.25">
      <c r="A344" s="28" t="str">
        <f t="shared" si="15"/>
        <v>45-State-Owned Non-IMD-Bexar-STAR+PLUS</v>
      </c>
      <c r="B344" s="28">
        <v>45</v>
      </c>
      <c r="C344" t="s">
        <v>21</v>
      </c>
      <c r="D344" s="27">
        <v>0</v>
      </c>
      <c r="E344" t="s">
        <v>21</v>
      </c>
      <c r="F344" t="s">
        <v>22</v>
      </c>
      <c r="G344" t="s">
        <v>14</v>
      </c>
      <c r="H344" t="s">
        <v>133</v>
      </c>
      <c r="I344" s="29">
        <v>0</v>
      </c>
      <c r="J344" s="30">
        <f t="shared" si="16"/>
        <v>0</v>
      </c>
      <c r="K344" s="30">
        <f t="shared" si="17"/>
        <v>0</v>
      </c>
    </row>
    <row r="345" spans="1:11" x14ac:dyDescent="0.25">
      <c r="A345" s="28" t="str">
        <f t="shared" si="15"/>
        <v>KW-State-Owned Non-IMD-Dallas-STAR Kids</v>
      </c>
      <c r="B345" s="28" t="s">
        <v>111</v>
      </c>
      <c r="C345" t="s">
        <v>23</v>
      </c>
      <c r="D345" s="27">
        <v>103658862.34979095</v>
      </c>
      <c r="E345" t="s">
        <v>23</v>
      </c>
      <c r="F345" t="s">
        <v>20</v>
      </c>
      <c r="G345" t="s">
        <v>6</v>
      </c>
      <c r="H345" t="s">
        <v>133</v>
      </c>
      <c r="I345" s="29">
        <v>0</v>
      </c>
      <c r="J345" s="30">
        <f t="shared" si="16"/>
        <v>0</v>
      </c>
      <c r="K345" s="30">
        <f t="shared" si="17"/>
        <v>0</v>
      </c>
    </row>
    <row r="346" spans="1:11" x14ac:dyDescent="0.25">
      <c r="A346" s="28" t="str">
        <f t="shared" si="15"/>
        <v>95-State-Owned Non-IMD-Dallas-STAR</v>
      </c>
      <c r="B346" s="28">
        <v>95</v>
      </c>
      <c r="C346" t="s">
        <v>28</v>
      </c>
      <c r="D346" s="27">
        <v>68498736.419801921</v>
      </c>
      <c r="E346" t="s">
        <v>28</v>
      </c>
      <c r="F346" t="s">
        <v>20</v>
      </c>
      <c r="G346" t="s">
        <v>10</v>
      </c>
      <c r="H346" t="s">
        <v>133</v>
      </c>
      <c r="I346" s="29">
        <v>0</v>
      </c>
      <c r="J346" s="30">
        <f t="shared" si="16"/>
        <v>0</v>
      </c>
      <c r="K346" s="30">
        <f t="shared" si="17"/>
        <v>0</v>
      </c>
    </row>
    <row r="347" spans="1:11" x14ac:dyDescent="0.25">
      <c r="A347" s="28" t="str">
        <f t="shared" si="15"/>
        <v>9F-State-Owned Non-IMD-Dallas-STAR+PLUS</v>
      </c>
      <c r="B347" s="28" t="s">
        <v>96</v>
      </c>
      <c r="C347" t="s">
        <v>28</v>
      </c>
      <c r="D347" s="27">
        <v>371169089.89319175</v>
      </c>
      <c r="E347" t="s">
        <v>28</v>
      </c>
      <c r="F347" t="s">
        <v>20</v>
      </c>
      <c r="G347" t="s">
        <v>14</v>
      </c>
      <c r="H347" t="s">
        <v>133</v>
      </c>
      <c r="I347" s="29">
        <v>2.7114431527233019E-2</v>
      </c>
      <c r="J347" s="30">
        <f t="shared" si="16"/>
        <v>10064038.869999999</v>
      </c>
      <c r="K347" s="30">
        <f t="shared" si="17"/>
        <v>4346577.88</v>
      </c>
    </row>
    <row r="348" spans="1:11" x14ac:dyDescent="0.25">
      <c r="A348" s="28" t="str">
        <f t="shared" si="15"/>
        <v>93-State-Owned Non-IMD-Dallas-STAR</v>
      </c>
      <c r="B348" s="28">
        <v>93</v>
      </c>
      <c r="C348" t="s">
        <v>19</v>
      </c>
      <c r="D348" s="27">
        <v>263456268.54927468</v>
      </c>
      <c r="E348" t="s">
        <v>19</v>
      </c>
      <c r="F348" t="s">
        <v>20</v>
      </c>
      <c r="G348" t="s">
        <v>10</v>
      </c>
      <c r="H348" t="s">
        <v>133</v>
      </c>
      <c r="I348" s="29">
        <v>0</v>
      </c>
      <c r="J348" s="30">
        <f t="shared" si="16"/>
        <v>0</v>
      </c>
      <c r="K348" s="30">
        <f t="shared" si="17"/>
        <v>0</v>
      </c>
    </row>
    <row r="349" spans="1:11" x14ac:dyDescent="0.25">
      <c r="A349" s="28" t="str">
        <f t="shared" si="15"/>
        <v>9H-State-Owned Non-IMD-Dallas-STAR+PLUS</v>
      </c>
      <c r="B349" s="28" t="s">
        <v>74</v>
      </c>
      <c r="C349" t="s">
        <v>8</v>
      </c>
      <c r="D349" s="27">
        <v>297109261.54538572</v>
      </c>
      <c r="E349" t="s">
        <v>8</v>
      </c>
      <c r="F349" t="s">
        <v>20</v>
      </c>
      <c r="G349" t="s">
        <v>14</v>
      </c>
      <c r="H349" t="s">
        <v>133</v>
      </c>
      <c r="I349" s="29">
        <v>2.7114431527233019E-2</v>
      </c>
      <c r="J349" s="30">
        <f t="shared" si="16"/>
        <v>8055948.7300000004</v>
      </c>
      <c r="K349" s="30">
        <f t="shared" si="17"/>
        <v>3479299.81</v>
      </c>
    </row>
    <row r="350" spans="1:11" x14ac:dyDescent="0.25">
      <c r="A350" s="28" t="str">
        <f t="shared" si="15"/>
        <v>S6-State-Owned Non-IMD-Dallas-STAR+PLUS</v>
      </c>
      <c r="B350" s="28" t="s">
        <v>85</v>
      </c>
      <c r="C350" t="s">
        <v>12</v>
      </c>
      <c r="D350" s="27">
        <v>29753623.10034224</v>
      </c>
      <c r="E350" t="s">
        <v>12</v>
      </c>
      <c r="F350" t="s">
        <v>20</v>
      </c>
      <c r="G350" t="s">
        <v>14</v>
      </c>
      <c r="H350" t="s">
        <v>133</v>
      </c>
      <c r="I350" s="29">
        <v>2.7114431527233019E-2</v>
      </c>
      <c r="J350" s="30">
        <f t="shared" si="16"/>
        <v>806752.58</v>
      </c>
      <c r="K350" s="30">
        <f t="shared" si="17"/>
        <v>348429.99</v>
      </c>
    </row>
    <row r="351" spans="1:11" x14ac:dyDescent="0.25">
      <c r="A351" s="28" t="str">
        <f t="shared" si="15"/>
        <v>90-State-Owned Non-IMD-Dallas-STAR</v>
      </c>
      <c r="B351" s="28">
        <v>90</v>
      </c>
      <c r="C351" t="s">
        <v>21</v>
      </c>
      <c r="D351" s="27">
        <v>355519531.12359583</v>
      </c>
      <c r="E351" t="s">
        <v>21</v>
      </c>
      <c r="F351" t="s">
        <v>20</v>
      </c>
      <c r="G351" t="s">
        <v>10</v>
      </c>
      <c r="H351" t="s">
        <v>133</v>
      </c>
      <c r="I351" s="29">
        <v>0</v>
      </c>
      <c r="J351" s="30">
        <f t="shared" si="16"/>
        <v>0</v>
      </c>
      <c r="K351" s="30">
        <f t="shared" si="17"/>
        <v>0</v>
      </c>
    </row>
    <row r="352" spans="1:11" x14ac:dyDescent="0.25">
      <c r="A352" s="28" t="str">
        <f t="shared" si="15"/>
        <v>K2-State-Owned Non-IMD-Dallas-STAR Kids</v>
      </c>
      <c r="B352" s="28" t="s">
        <v>108</v>
      </c>
      <c r="C352" t="s">
        <v>21</v>
      </c>
      <c r="D352" s="27">
        <v>164132662.2856127</v>
      </c>
      <c r="E352" t="s">
        <v>21</v>
      </c>
      <c r="F352" t="s">
        <v>20</v>
      </c>
      <c r="G352" t="s">
        <v>6</v>
      </c>
      <c r="H352" t="s">
        <v>133</v>
      </c>
      <c r="I352" s="29">
        <v>0</v>
      </c>
      <c r="J352" s="30">
        <f t="shared" si="16"/>
        <v>0</v>
      </c>
      <c r="K352" s="30">
        <f t="shared" si="17"/>
        <v>0</v>
      </c>
    </row>
    <row r="353" spans="1:11" x14ac:dyDescent="0.25">
      <c r="A353" s="28" t="str">
        <f t="shared" si="15"/>
        <v>37-State-Owned Non-IMD-El Paso-STAR</v>
      </c>
      <c r="B353" s="28">
        <v>37</v>
      </c>
      <c r="C353" t="s">
        <v>44</v>
      </c>
      <c r="D353" s="27">
        <v>97052670.392179996</v>
      </c>
      <c r="E353" t="s">
        <v>44</v>
      </c>
      <c r="F353" t="s">
        <v>45</v>
      </c>
      <c r="G353" t="s">
        <v>10</v>
      </c>
      <c r="H353" t="s">
        <v>133</v>
      </c>
      <c r="I353" s="29">
        <v>0</v>
      </c>
      <c r="J353" s="30">
        <f t="shared" si="16"/>
        <v>0</v>
      </c>
      <c r="K353" s="30">
        <f t="shared" si="17"/>
        <v>0</v>
      </c>
    </row>
    <row r="354" spans="1:11" x14ac:dyDescent="0.25">
      <c r="A354" s="28" t="str">
        <f t="shared" si="15"/>
        <v>S2-State-Owned Non-IMD-El Paso-STAR+PLUS</v>
      </c>
      <c r="B354" s="28" t="s">
        <v>43</v>
      </c>
      <c r="C354" t="s">
        <v>44</v>
      </c>
      <c r="D354" s="27">
        <v>93146959.923943251</v>
      </c>
      <c r="E354" t="s">
        <v>44</v>
      </c>
      <c r="F354" t="s">
        <v>45</v>
      </c>
      <c r="G354" t="s">
        <v>14</v>
      </c>
      <c r="H354" t="s">
        <v>133</v>
      </c>
      <c r="I354" s="29">
        <v>0</v>
      </c>
      <c r="J354" s="30">
        <f t="shared" si="16"/>
        <v>0</v>
      </c>
      <c r="K354" s="30">
        <f t="shared" si="17"/>
        <v>0</v>
      </c>
    </row>
    <row r="355" spans="1:11" x14ac:dyDescent="0.25">
      <c r="A355" s="28" t="str">
        <f t="shared" si="15"/>
        <v>31-State-Owned Non-IMD-EL PASO-STAR</v>
      </c>
      <c r="B355" s="28">
        <v>31</v>
      </c>
      <c r="C355" t="s">
        <v>28</v>
      </c>
      <c r="D355" s="27">
        <v>7452375.3546443209</v>
      </c>
      <c r="E355" t="s">
        <v>28</v>
      </c>
      <c r="F355" t="s">
        <v>146</v>
      </c>
      <c r="G355" t="s">
        <v>10</v>
      </c>
      <c r="H355" t="s">
        <v>133</v>
      </c>
      <c r="I355" s="29">
        <v>0</v>
      </c>
      <c r="J355" s="30">
        <f t="shared" si="16"/>
        <v>0</v>
      </c>
      <c r="K355" s="30">
        <f t="shared" si="17"/>
        <v>0</v>
      </c>
    </row>
    <row r="356" spans="1:11" x14ac:dyDescent="0.25">
      <c r="A356" s="28" t="str">
        <f t="shared" si="15"/>
        <v>33-State-Owned Non-IMD-EL PASO-STAR+PLUS</v>
      </c>
      <c r="B356" s="28">
        <v>33</v>
      </c>
      <c r="C356" t="s">
        <v>28</v>
      </c>
      <c r="D356" s="27">
        <v>123395109.16634838</v>
      </c>
      <c r="E356" t="s">
        <v>28</v>
      </c>
      <c r="F356" t="s">
        <v>146</v>
      </c>
      <c r="G356" t="s">
        <v>14</v>
      </c>
      <c r="H356" t="s">
        <v>133</v>
      </c>
      <c r="I356" s="29">
        <v>0</v>
      </c>
      <c r="J356" s="30">
        <f t="shared" si="16"/>
        <v>0</v>
      </c>
      <c r="K356" s="30">
        <f t="shared" si="17"/>
        <v>0</v>
      </c>
    </row>
    <row r="357" spans="1:11" x14ac:dyDescent="0.25">
      <c r="A357" s="28" t="str">
        <f t="shared" si="15"/>
        <v>36-State-Owned Non-IMD-El Paso-STAR</v>
      </c>
      <c r="B357" s="28">
        <v>36</v>
      </c>
      <c r="C357" t="s">
        <v>8</v>
      </c>
      <c r="D357" s="27">
        <v>68919484.326229006</v>
      </c>
      <c r="E357" t="s">
        <v>8</v>
      </c>
      <c r="F357" t="s">
        <v>45</v>
      </c>
      <c r="G357" t="s">
        <v>10</v>
      </c>
      <c r="H357" t="s">
        <v>133</v>
      </c>
      <c r="I357" s="29">
        <v>0</v>
      </c>
      <c r="J357" s="30">
        <f t="shared" si="16"/>
        <v>0</v>
      </c>
      <c r="K357" s="30">
        <f t="shared" si="17"/>
        <v>0</v>
      </c>
    </row>
    <row r="358" spans="1:11" x14ac:dyDescent="0.25">
      <c r="A358" s="28" t="str">
        <f t="shared" si="15"/>
        <v>KF-State-Owned Non-IMD-El Paso-STAR Kids</v>
      </c>
      <c r="B358" s="28" t="s">
        <v>102</v>
      </c>
      <c r="C358" t="s">
        <v>8</v>
      </c>
      <c r="D358" s="27">
        <v>38777843.700360492</v>
      </c>
      <c r="E358" t="s">
        <v>8</v>
      </c>
      <c r="F358" t="s">
        <v>45</v>
      </c>
      <c r="G358" t="s">
        <v>6</v>
      </c>
      <c r="H358" t="s">
        <v>133</v>
      </c>
      <c r="I358" s="29">
        <v>0</v>
      </c>
      <c r="J358" s="30">
        <f t="shared" si="16"/>
        <v>0</v>
      </c>
      <c r="K358" s="30">
        <f t="shared" si="17"/>
        <v>0</v>
      </c>
    </row>
    <row r="359" spans="1:11" x14ac:dyDescent="0.25">
      <c r="A359" s="28" t="str">
        <f t="shared" si="15"/>
        <v>34-State-Owned Non-IMD-El Paso-STAR+PLUS</v>
      </c>
      <c r="B359" s="28">
        <v>34</v>
      </c>
      <c r="C359" t="s">
        <v>21</v>
      </c>
      <c r="D359" s="27">
        <v>0</v>
      </c>
      <c r="E359" t="s">
        <v>21</v>
      </c>
      <c r="F359" t="s">
        <v>45</v>
      </c>
      <c r="G359" t="s">
        <v>14</v>
      </c>
      <c r="H359" t="s">
        <v>133</v>
      </c>
      <c r="I359" s="29">
        <v>0</v>
      </c>
      <c r="J359" s="30">
        <f t="shared" si="16"/>
        <v>0</v>
      </c>
      <c r="K359" s="30">
        <f t="shared" si="17"/>
        <v>0</v>
      </c>
    </row>
    <row r="360" spans="1:11" x14ac:dyDescent="0.25">
      <c r="A360" s="28" t="str">
        <f t="shared" si="15"/>
        <v>K3-State-Owned Non-IMD-El Paso-STAR Kids</v>
      </c>
      <c r="B360" s="28" t="s">
        <v>55</v>
      </c>
      <c r="C360" t="s">
        <v>21</v>
      </c>
      <c r="D360" s="27">
        <v>14016757.216533026</v>
      </c>
      <c r="E360" t="s">
        <v>21</v>
      </c>
      <c r="F360" t="s">
        <v>45</v>
      </c>
      <c r="G360" t="s">
        <v>6</v>
      </c>
      <c r="H360" t="s">
        <v>133</v>
      </c>
      <c r="I360" s="29">
        <v>0</v>
      </c>
      <c r="J360" s="30">
        <f t="shared" si="16"/>
        <v>0</v>
      </c>
      <c r="K360" s="30">
        <f t="shared" si="17"/>
        <v>0</v>
      </c>
    </row>
    <row r="361" spans="1:11" x14ac:dyDescent="0.25">
      <c r="A361" s="28" t="str">
        <f t="shared" si="15"/>
        <v>79-State-Owned Non-IMD-Harris-STAR</v>
      </c>
      <c r="B361" s="28">
        <v>79</v>
      </c>
      <c r="C361" t="s">
        <v>16</v>
      </c>
      <c r="D361" s="27">
        <v>406530605.80384243</v>
      </c>
      <c r="E361" t="s">
        <v>16</v>
      </c>
      <c r="F361" t="s">
        <v>13</v>
      </c>
      <c r="G361" t="s">
        <v>10</v>
      </c>
      <c r="H361" t="s">
        <v>133</v>
      </c>
      <c r="I361" s="29">
        <v>0</v>
      </c>
      <c r="J361" s="30">
        <f t="shared" si="16"/>
        <v>0</v>
      </c>
      <c r="K361" s="30">
        <f t="shared" si="17"/>
        <v>0</v>
      </c>
    </row>
    <row r="362" spans="1:11" x14ac:dyDescent="0.25">
      <c r="A362" s="28" t="str">
        <f t="shared" si="15"/>
        <v>S3-State-Owned Non-IMD-Harris-STAR+PLUS</v>
      </c>
      <c r="B362" s="28" t="s">
        <v>15</v>
      </c>
      <c r="C362" t="s">
        <v>16</v>
      </c>
      <c r="D362" s="27">
        <v>208472254.56496274</v>
      </c>
      <c r="E362" t="s">
        <v>16</v>
      </c>
      <c r="F362" t="s">
        <v>13</v>
      </c>
      <c r="G362" t="s">
        <v>14</v>
      </c>
      <c r="H362" t="s">
        <v>133</v>
      </c>
      <c r="I362" s="29">
        <v>1.9145672478634797E-4</v>
      </c>
      <c r="J362" s="30">
        <f t="shared" si="16"/>
        <v>39913.42</v>
      </c>
      <c r="K362" s="30">
        <f t="shared" si="17"/>
        <v>17238.29</v>
      </c>
    </row>
    <row r="363" spans="1:11" x14ac:dyDescent="0.25">
      <c r="A363" s="28" t="str">
        <f t="shared" si="15"/>
        <v>7G-State-Owned Non-IMD-Harris-STAR</v>
      </c>
      <c r="B363" s="28" t="s">
        <v>90</v>
      </c>
      <c r="C363" t="s">
        <v>28</v>
      </c>
      <c r="D363" s="27">
        <v>34979333.78586366</v>
      </c>
      <c r="E363" t="s">
        <v>28</v>
      </c>
      <c r="F363" t="s">
        <v>13</v>
      </c>
      <c r="G363" t="s">
        <v>10</v>
      </c>
      <c r="H363" t="s">
        <v>133</v>
      </c>
      <c r="I363" s="29">
        <v>0</v>
      </c>
      <c r="J363" s="30">
        <f t="shared" si="16"/>
        <v>0</v>
      </c>
      <c r="K363" s="30">
        <f t="shared" si="17"/>
        <v>0</v>
      </c>
    </row>
    <row r="364" spans="1:11" x14ac:dyDescent="0.25">
      <c r="A364" s="28" t="str">
        <f t="shared" si="15"/>
        <v>7S-State-Owned Non-IMD-HARRIS-STAR+PLUS</v>
      </c>
      <c r="B364" s="28" t="s">
        <v>52</v>
      </c>
      <c r="C364" t="s">
        <v>28</v>
      </c>
      <c r="D364" s="27">
        <v>234411088.01094651</v>
      </c>
      <c r="E364" t="s">
        <v>28</v>
      </c>
      <c r="F364" t="s">
        <v>147</v>
      </c>
      <c r="G364" t="s">
        <v>14</v>
      </c>
      <c r="H364" t="s">
        <v>133</v>
      </c>
      <c r="I364" s="29">
        <v>1.9145672478634797E-4</v>
      </c>
      <c r="J364" s="30">
        <f t="shared" si="16"/>
        <v>44879.58</v>
      </c>
      <c r="K364" s="30">
        <f t="shared" si="17"/>
        <v>19383.13</v>
      </c>
    </row>
    <row r="365" spans="1:11" x14ac:dyDescent="0.25">
      <c r="A365" s="28" t="str">
        <f t="shared" si="15"/>
        <v>72-State-Owned Non-IMD-Harris-STAR</v>
      </c>
      <c r="B365" s="28">
        <v>72</v>
      </c>
      <c r="C365" t="s">
        <v>4</v>
      </c>
      <c r="D365" s="27">
        <v>565038535.53860629</v>
      </c>
      <c r="E365" t="s">
        <v>4</v>
      </c>
      <c r="F365" t="s">
        <v>13</v>
      </c>
      <c r="G365" t="s">
        <v>10</v>
      </c>
      <c r="H365" t="s">
        <v>133</v>
      </c>
      <c r="I365" s="29">
        <v>0</v>
      </c>
      <c r="J365" s="30">
        <f t="shared" si="16"/>
        <v>0</v>
      </c>
      <c r="K365" s="30">
        <f t="shared" si="17"/>
        <v>0</v>
      </c>
    </row>
    <row r="366" spans="1:11" x14ac:dyDescent="0.25">
      <c r="A366" s="28" t="str">
        <f t="shared" si="15"/>
        <v>KM-State-Owned Non-IMD-Harris-STAR Kids</v>
      </c>
      <c r="B366" s="28" t="s">
        <v>72</v>
      </c>
      <c r="C366" t="s">
        <v>4</v>
      </c>
      <c r="D366" s="27">
        <v>287970493.5997591</v>
      </c>
      <c r="E366" t="s">
        <v>4</v>
      </c>
      <c r="F366" t="s">
        <v>13</v>
      </c>
      <c r="G366" t="s">
        <v>6</v>
      </c>
      <c r="H366" t="s">
        <v>133</v>
      </c>
      <c r="I366" s="29">
        <v>0</v>
      </c>
      <c r="J366" s="30">
        <f t="shared" si="16"/>
        <v>0</v>
      </c>
      <c r="K366" s="30">
        <f t="shared" si="17"/>
        <v>0</v>
      </c>
    </row>
    <row r="367" spans="1:11" x14ac:dyDescent="0.25">
      <c r="A367" s="28" t="str">
        <f t="shared" si="15"/>
        <v>7H-State-Owned Non-IMD-HARRIS-STAR</v>
      </c>
      <c r="B367" s="28" t="s">
        <v>97</v>
      </c>
      <c r="C367" t="s">
        <v>12</v>
      </c>
      <c r="D367" s="27">
        <v>219748384.20860082</v>
      </c>
      <c r="E367" t="s">
        <v>12</v>
      </c>
      <c r="F367" t="s">
        <v>147</v>
      </c>
      <c r="G367" t="s">
        <v>10</v>
      </c>
      <c r="H367" t="s">
        <v>133</v>
      </c>
      <c r="I367" s="29">
        <v>0</v>
      </c>
      <c r="J367" s="30">
        <f t="shared" si="16"/>
        <v>0</v>
      </c>
      <c r="K367" s="30">
        <f t="shared" si="17"/>
        <v>0</v>
      </c>
    </row>
    <row r="368" spans="1:11" x14ac:dyDescent="0.25">
      <c r="A368" s="28" t="str">
        <f t="shared" si="15"/>
        <v>7R-State-Owned Non-IMD-Harris-STAR+PLUS</v>
      </c>
      <c r="B368" s="28" t="s">
        <v>11</v>
      </c>
      <c r="C368" t="s">
        <v>12</v>
      </c>
      <c r="D368" s="27">
        <v>699614060.00816584</v>
      </c>
      <c r="E368" t="s">
        <v>12</v>
      </c>
      <c r="F368" t="s">
        <v>13</v>
      </c>
      <c r="G368" t="s">
        <v>14</v>
      </c>
      <c r="H368" t="s">
        <v>133</v>
      </c>
      <c r="I368" s="29">
        <v>1.9145672478634797E-4</v>
      </c>
      <c r="J368" s="30">
        <f t="shared" si="16"/>
        <v>133945.82</v>
      </c>
      <c r="K368" s="30">
        <f t="shared" si="17"/>
        <v>57850.13</v>
      </c>
    </row>
    <row r="369" spans="1:11" x14ac:dyDescent="0.25">
      <c r="A369" s="28" t="str">
        <f t="shared" si="15"/>
        <v>KQ-State-Owned Non-IMD-Harris-STAR Kids</v>
      </c>
      <c r="B369" s="28" t="s">
        <v>25</v>
      </c>
      <c r="C369" t="s">
        <v>12</v>
      </c>
      <c r="D369" s="27">
        <v>112918459.64081107</v>
      </c>
      <c r="E369" t="s">
        <v>12</v>
      </c>
      <c r="F369" t="s">
        <v>13</v>
      </c>
      <c r="G369" t="s">
        <v>6</v>
      </c>
      <c r="H369" t="s">
        <v>133</v>
      </c>
      <c r="I369" s="29">
        <v>0</v>
      </c>
      <c r="J369" s="30">
        <f t="shared" si="16"/>
        <v>0</v>
      </c>
      <c r="K369" s="30">
        <f t="shared" si="17"/>
        <v>0</v>
      </c>
    </row>
    <row r="370" spans="1:11" x14ac:dyDescent="0.25">
      <c r="A370" s="28" t="str">
        <f t="shared" si="15"/>
        <v>71-State-Owned Non-IMD-Harris-STAR</v>
      </c>
      <c r="B370" s="28">
        <v>71</v>
      </c>
      <c r="C370" t="s">
        <v>21</v>
      </c>
      <c r="D370" s="27">
        <v>108907873.9828074</v>
      </c>
      <c r="E370" t="s">
        <v>21</v>
      </c>
      <c r="F370" t="s">
        <v>13</v>
      </c>
      <c r="G370" t="s">
        <v>10</v>
      </c>
      <c r="H370" t="s">
        <v>133</v>
      </c>
      <c r="I370" s="29">
        <v>0</v>
      </c>
      <c r="J370" s="30">
        <f t="shared" si="16"/>
        <v>0</v>
      </c>
      <c r="K370" s="30">
        <f t="shared" si="17"/>
        <v>0</v>
      </c>
    </row>
    <row r="371" spans="1:11" x14ac:dyDescent="0.25">
      <c r="A371" s="28" t="str">
        <f t="shared" si="15"/>
        <v>7P-State-Owned Non-IMD-Harris-STAR+PLUS</v>
      </c>
      <c r="B371" s="28" t="s">
        <v>63</v>
      </c>
      <c r="C371" t="s">
        <v>21</v>
      </c>
      <c r="D371" s="27">
        <v>0</v>
      </c>
      <c r="E371" t="s">
        <v>21</v>
      </c>
      <c r="F371" t="s">
        <v>13</v>
      </c>
      <c r="G371" t="s">
        <v>14</v>
      </c>
      <c r="H371" t="s">
        <v>133</v>
      </c>
      <c r="I371" s="29">
        <v>1.9145672478634797E-4</v>
      </c>
      <c r="J371" s="30">
        <f t="shared" si="16"/>
        <v>0</v>
      </c>
      <c r="K371" s="30">
        <f t="shared" si="17"/>
        <v>0</v>
      </c>
    </row>
    <row r="372" spans="1:11" x14ac:dyDescent="0.25">
      <c r="A372" s="28" t="str">
        <f t="shared" si="15"/>
        <v>K4-State-Owned Non-IMD-Harris-STAR Kids</v>
      </c>
      <c r="B372" s="28" t="s">
        <v>100</v>
      </c>
      <c r="C372" t="s">
        <v>21</v>
      </c>
      <c r="D372" s="27">
        <v>58676563.228098676</v>
      </c>
      <c r="E372" t="s">
        <v>21</v>
      </c>
      <c r="F372" t="s">
        <v>13</v>
      </c>
      <c r="G372" t="s">
        <v>6</v>
      </c>
      <c r="H372" t="s">
        <v>133</v>
      </c>
      <c r="I372" s="29">
        <v>0</v>
      </c>
      <c r="J372" s="30">
        <f t="shared" si="16"/>
        <v>0</v>
      </c>
      <c r="K372" s="30">
        <f t="shared" si="17"/>
        <v>0</v>
      </c>
    </row>
    <row r="373" spans="1:11" x14ac:dyDescent="0.25">
      <c r="A373" s="28" t="str">
        <f t="shared" si="15"/>
        <v>H4-State-Owned Non-IMD-Hidalgo-STAR</v>
      </c>
      <c r="B373" s="28" t="s">
        <v>81</v>
      </c>
      <c r="C373" t="s">
        <v>33</v>
      </c>
      <c r="D373" s="27">
        <v>195738683.27545452</v>
      </c>
      <c r="E373" t="s">
        <v>33</v>
      </c>
      <c r="F373" t="s">
        <v>66</v>
      </c>
      <c r="G373" t="s">
        <v>10</v>
      </c>
      <c r="H373" t="s">
        <v>133</v>
      </c>
      <c r="I373" s="29">
        <v>0</v>
      </c>
      <c r="J373" s="30">
        <f t="shared" si="16"/>
        <v>0</v>
      </c>
      <c r="K373" s="30">
        <f t="shared" si="17"/>
        <v>0</v>
      </c>
    </row>
    <row r="374" spans="1:11" x14ac:dyDescent="0.25">
      <c r="A374" s="28" t="str">
        <f t="shared" si="15"/>
        <v>KC-State-Owned Non-IMD-Hidalgo-STAR Kids</v>
      </c>
      <c r="B374" s="28" t="s">
        <v>91</v>
      </c>
      <c r="C374" t="s">
        <v>33</v>
      </c>
      <c r="D374" s="27">
        <v>67067922.823999077</v>
      </c>
      <c r="E374" t="s">
        <v>33</v>
      </c>
      <c r="F374" t="s">
        <v>66</v>
      </c>
      <c r="G374" t="s">
        <v>6</v>
      </c>
      <c r="H374" t="s">
        <v>133</v>
      </c>
      <c r="I374" s="29">
        <v>0</v>
      </c>
      <c r="J374" s="30">
        <f t="shared" si="16"/>
        <v>0</v>
      </c>
      <c r="K374" s="30">
        <f t="shared" si="17"/>
        <v>0</v>
      </c>
    </row>
    <row r="375" spans="1:11" x14ac:dyDescent="0.25">
      <c r="A375" s="28" t="str">
        <f t="shared" si="15"/>
        <v>H3-State-Owned Non-IMD-Hidalgo-STAR</v>
      </c>
      <c r="B375" s="28" t="s">
        <v>65</v>
      </c>
      <c r="C375" t="s">
        <v>28</v>
      </c>
      <c r="D375" s="27">
        <v>60188202.960852161</v>
      </c>
      <c r="E375" t="s">
        <v>28</v>
      </c>
      <c r="F375" t="s">
        <v>66</v>
      </c>
      <c r="G375" t="s">
        <v>10</v>
      </c>
      <c r="H375" t="s">
        <v>133</v>
      </c>
      <c r="I375" s="29">
        <v>0</v>
      </c>
      <c r="J375" s="30">
        <f t="shared" si="16"/>
        <v>0</v>
      </c>
      <c r="K375" s="30">
        <f t="shared" si="17"/>
        <v>0</v>
      </c>
    </row>
    <row r="376" spans="1:11" x14ac:dyDescent="0.25">
      <c r="A376" s="28" t="str">
        <f t="shared" si="15"/>
        <v>H6-State-Owned Non-IMD-Hidalgo-STAR+PLUS</v>
      </c>
      <c r="B376" s="28" t="s">
        <v>84</v>
      </c>
      <c r="C376" t="s">
        <v>28</v>
      </c>
      <c r="D376" s="27">
        <v>370904938.38358426</v>
      </c>
      <c r="E376" t="s">
        <v>28</v>
      </c>
      <c r="F376" t="s">
        <v>66</v>
      </c>
      <c r="G376" t="s">
        <v>14</v>
      </c>
      <c r="H376" t="s">
        <v>133</v>
      </c>
      <c r="I376" s="29">
        <v>0</v>
      </c>
      <c r="J376" s="30">
        <f t="shared" si="16"/>
        <v>0</v>
      </c>
      <c r="K376" s="30">
        <f t="shared" si="17"/>
        <v>0</v>
      </c>
    </row>
    <row r="377" spans="1:11" x14ac:dyDescent="0.25">
      <c r="A377" s="28" t="str">
        <f t="shared" si="15"/>
        <v>H2-State-Owned Non-IMD-Hidalgo-STAR</v>
      </c>
      <c r="B377" s="28" t="s">
        <v>79</v>
      </c>
      <c r="C377" t="s">
        <v>8</v>
      </c>
      <c r="D377" s="27">
        <v>258174022.02956432</v>
      </c>
      <c r="E377" t="s">
        <v>8</v>
      </c>
      <c r="F377" t="s">
        <v>66</v>
      </c>
      <c r="G377" t="s">
        <v>10</v>
      </c>
      <c r="H377" t="s">
        <v>133</v>
      </c>
      <c r="I377" s="29">
        <v>0</v>
      </c>
      <c r="J377" s="30">
        <f t="shared" si="16"/>
        <v>0</v>
      </c>
      <c r="K377" s="30">
        <f t="shared" si="17"/>
        <v>0</v>
      </c>
    </row>
    <row r="378" spans="1:11" x14ac:dyDescent="0.25">
      <c r="A378" s="28" t="str">
        <f t="shared" si="15"/>
        <v>H5-State-Owned Non-IMD-Hidalgo-STAR+PLUS</v>
      </c>
      <c r="B378" s="28" t="s">
        <v>77</v>
      </c>
      <c r="C378" t="s">
        <v>8</v>
      </c>
      <c r="D378" s="27">
        <v>495822746.04176861</v>
      </c>
      <c r="E378" t="s">
        <v>8</v>
      </c>
      <c r="F378" t="s">
        <v>66</v>
      </c>
      <c r="G378" t="s">
        <v>14</v>
      </c>
      <c r="H378" t="s">
        <v>133</v>
      </c>
      <c r="I378" s="29">
        <v>0</v>
      </c>
      <c r="J378" s="30">
        <f t="shared" si="16"/>
        <v>0</v>
      </c>
      <c r="K378" s="30">
        <f t="shared" si="17"/>
        <v>0</v>
      </c>
    </row>
    <row r="379" spans="1:11" x14ac:dyDescent="0.25">
      <c r="A379" s="28" t="str">
        <f t="shared" si="15"/>
        <v>KG-State-Owned Non-IMD-Hidalgo-STAR Kids</v>
      </c>
      <c r="B379" s="28" t="s">
        <v>71</v>
      </c>
      <c r="C379" t="s">
        <v>8</v>
      </c>
      <c r="D379" s="27">
        <v>126262473.03774117</v>
      </c>
      <c r="E379" t="s">
        <v>8</v>
      </c>
      <c r="F379" t="s">
        <v>66</v>
      </c>
      <c r="G379" t="s">
        <v>6</v>
      </c>
      <c r="H379" t="s">
        <v>133</v>
      </c>
      <c r="I379" s="29">
        <v>0</v>
      </c>
      <c r="J379" s="30">
        <f t="shared" si="16"/>
        <v>0</v>
      </c>
      <c r="K379" s="30">
        <f t="shared" si="17"/>
        <v>0</v>
      </c>
    </row>
    <row r="380" spans="1:11" x14ac:dyDescent="0.25">
      <c r="A380" s="28" t="str">
        <f t="shared" si="15"/>
        <v>H1-State-Owned Non-IMD-Hidalgo-STAR</v>
      </c>
      <c r="B380" s="28" t="s">
        <v>98</v>
      </c>
      <c r="C380" t="s">
        <v>12</v>
      </c>
      <c r="D380" s="27">
        <v>70292661.134165034</v>
      </c>
      <c r="E380" t="s">
        <v>12</v>
      </c>
      <c r="F380" t="s">
        <v>66</v>
      </c>
      <c r="G380" t="s">
        <v>10</v>
      </c>
      <c r="H380" t="s">
        <v>133</v>
      </c>
      <c r="I380" s="29">
        <v>0</v>
      </c>
      <c r="J380" s="30">
        <f t="shared" si="16"/>
        <v>0</v>
      </c>
      <c r="K380" s="30">
        <f t="shared" si="17"/>
        <v>0</v>
      </c>
    </row>
    <row r="381" spans="1:11" x14ac:dyDescent="0.25">
      <c r="A381" s="28" t="str">
        <f t="shared" si="15"/>
        <v>KR-State-Owned Non-IMD-Hidalgo-STAR Kids</v>
      </c>
      <c r="B381" s="28" t="s">
        <v>104</v>
      </c>
      <c r="C381" t="s">
        <v>12</v>
      </c>
      <c r="D381" s="27">
        <v>48732335.424224176</v>
      </c>
      <c r="E381" t="s">
        <v>12</v>
      </c>
      <c r="F381" t="s">
        <v>66</v>
      </c>
      <c r="G381" t="s">
        <v>6</v>
      </c>
      <c r="H381" t="s">
        <v>133</v>
      </c>
      <c r="I381" s="29">
        <v>0</v>
      </c>
      <c r="J381" s="30">
        <f t="shared" si="16"/>
        <v>0</v>
      </c>
      <c r="K381" s="30">
        <f t="shared" si="17"/>
        <v>0</v>
      </c>
    </row>
    <row r="382" spans="1:11" x14ac:dyDescent="0.25">
      <c r="A382" s="28" t="str">
        <f t="shared" si="15"/>
        <v>S7-State-Owned Non-IMD-Hidalgo-STAR+PLUS</v>
      </c>
      <c r="B382" s="28" t="s">
        <v>69</v>
      </c>
      <c r="C382" t="s">
        <v>12</v>
      </c>
      <c r="D382" s="27">
        <v>16104379.646573782</v>
      </c>
      <c r="E382" t="s">
        <v>12</v>
      </c>
      <c r="F382" t="s">
        <v>66</v>
      </c>
      <c r="G382" t="s">
        <v>14</v>
      </c>
      <c r="H382" t="s">
        <v>133</v>
      </c>
      <c r="I382" s="29">
        <v>0</v>
      </c>
      <c r="J382" s="30">
        <f t="shared" si="16"/>
        <v>0</v>
      </c>
      <c r="K382" s="30">
        <f t="shared" si="17"/>
        <v>0</v>
      </c>
    </row>
    <row r="383" spans="1:11" x14ac:dyDescent="0.25">
      <c r="A383" s="28" t="str">
        <f t="shared" si="15"/>
        <v>KN-State-Owned Non-IMD-Jefferson-STAR Kids</v>
      </c>
      <c r="B383" s="28" t="s">
        <v>3</v>
      </c>
      <c r="C383" t="s">
        <v>4</v>
      </c>
      <c r="D383" s="27">
        <v>31700974.270557612</v>
      </c>
      <c r="E383" t="s">
        <v>4</v>
      </c>
      <c r="F383" t="s">
        <v>5</v>
      </c>
      <c r="G383" t="s">
        <v>6</v>
      </c>
      <c r="H383" t="s">
        <v>133</v>
      </c>
      <c r="I383" s="29">
        <v>0</v>
      </c>
      <c r="J383" s="30">
        <f t="shared" si="16"/>
        <v>0</v>
      </c>
      <c r="K383" s="30">
        <f t="shared" si="17"/>
        <v>0</v>
      </c>
    </row>
    <row r="384" spans="1:11" x14ac:dyDescent="0.25">
      <c r="A384" s="28" t="str">
        <f t="shared" si="15"/>
        <v>8S-State-Owned Non-IMD-Jefferson-STAR+PLUS</v>
      </c>
      <c r="B384" s="28" t="s">
        <v>30</v>
      </c>
      <c r="C384" t="s">
        <v>12</v>
      </c>
      <c r="D384" s="27">
        <v>0</v>
      </c>
      <c r="E384" t="s">
        <v>12</v>
      </c>
      <c r="F384" t="s">
        <v>5</v>
      </c>
      <c r="G384" t="s">
        <v>14</v>
      </c>
      <c r="H384" t="s">
        <v>133</v>
      </c>
      <c r="I384" s="29">
        <v>0</v>
      </c>
      <c r="J384" s="30">
        <f t="shared" si="16"/>
        <v>0</v>
      </c>
      <c r="K384" s="30">
        <f t="shared" si="17"/>
        <v>0</v>
      </c>
    </row>
    <row r="385" spans="1:11" x14ac:dyDescent="0.25">
      <c r="A385" s="28" t="str">
        <f t="shared" si="15"/>
        <v>KS-State-Owned Non-IMD-Jefferson-STAR Kids</v>
      </c>
      <c r="B385" s="28" t="s">
        <v>106</v>
      </c>
      <c r="C385" t="s">
        <v>12</v>
      </c>
      <c r="D385" s="27">
        <v>18132133.832019776</v>
      </c>
      <c r="E385" t="s">
        <v>12</v>
      </c>
      <c r="F385" t="s">
        <v>5</v>
      </c>
      <c r="G385" t="s">
        <v>6</v>
      </c>
      <c r="H385" t="s">
        <v>133</v>
      </c>
      <c r="I385" s="29">
        <v>0</v>
      </c>
      <c r="J385" s="30">
        <f t="shared" si="16"/>
        <v>0</v>
      </c>
      <c r="K385" s="30">
        <f t="shared" si="17"/>
        <v>0</v>
      </c>
    </row>
    <row r="386" spans="1:11" x14ac:dyDescent="0.25">
      <c r="A386" s="28" t="str">
        <f t="shared" si="15"/>
        <v>8H-State-Owned Non-IMD-Jefferson-STAR</v>
      </c>
      <c r="B386" s="28" t="s">
        <v>93</v>
      </c>
      <c r="C386" t="s">
        <v>16</v>
      </c>
      <c r="D386" s="27">
        <v>32911726.805376306</v>
      </c>
      <c r="E386" t="s">
        <v>16</v>
      </c>
      <c r="F386" t="s">
        <v>5</v>
      </c>
      <c r="G386" t="s">
        <v>10</v>
      </c>
      <c r="H386" t="s">
        <v>133</v>
      </c>
      <c r="I386" s="29">
        <v>0</v>
      </c>
      <c r="J386" s="30">
        <f t="shared" si="16"/>
        <v>0</v>
      </c>
      <c r="K386" s="30">
        <f t="shared" si="17"/>
        <v>0</v>
      </c>
    </row>
    <row r="387" spans="1:11" x14ac:dyDescent="0.25">
      <c r="A387" s="28" t="str">
        <f t="shared" si="15"/>
        <v>8J-State-Owned Non-IMD-Jefferson-STAR</v>
      </c>
      <c r="B387" s="28" t="s">
        <v>87</v>
      </c>
      <c r="C387" t="s">
        <v>28</v>
      </c>
      <c r="D387" s="27">
        <v>6528061.4547503106</v>
      </c>
      <c r="E387" t="s">
        <v>28</v>
      </c>
      <c r="F387" t="s">
        <v>5</v>
      </c>
      <c r="G387" t="s">
        <v>10</v>
      </c>
      <c r="H387" t="s">
        <v>133</v>
      </c>
      <c r="I387" s="29">
        <v>0</v>
      </c>
      <c r="J387" s="30">
        <f t="shared" si="16"/>
        <v>0</v>
      </c>
      <c r="K387" s="30">
        <f t="shared" si="17"/>
        <v>0</v>
      </c>
    </row>
    <row r="388" spans="1:11" x14ac:dyDescent="0.25">
      <c r="A388" s="28" t="str">
        <f t="shared" si="15"/>
        <v>8T-State-Owned Non-IMD-Jefferson-STAR+PLUS</v>
      </c>
      <c r="B388" s="28" t="s">
        <v>27</v>
      </c>
      <c r="C388" t="s">
        <v>28</v>
      </c>
      <c r="D388" s="27">
        <v>85833470.857238904</v>
      </c>
      <c r="E388" t="s">
        <v>28</v>
      </c>
      <c r="F388" t="s">
        <v>5</v>
      </c>
      <c r="G388" t="s">
        <v>14</v>
      </c>
      <c r="H388" t="s">
        <v>133</v>
      </c>
      <c r="I388" s="29">
        <v>0</v>
      </c>
      <c r="J388" s="30">
        <f t="shared" si="16"/>
        <v>0</v>
      </c>
      <c r="K388" s="30">
        <f t="shared" si="17"/>
        <v>0</v>
      </c>
    </row>
    <row r="389" spans="1:11" x14ac:dyDescent="0.25">
      <c r="A389" s="28" t="str">
        <f t="shared" ref="A389:A443" si="18">_xlfn.CONCAT(B389,"-",H389,"-",F389,"-",G389)</f>
        <v>8K-State-Owned Non-IMD-Jefferson-STAR</v>
      </c>
      <c r="B389" s="28" t="s">
        <v>57</v>
      </c>
      <c r="C389" t="s">
        <v>4</v>
      </c>
      <c r="D389" s="27">
        <v>61141548.109293379</v>
      </c>
      <c r="E389" t="s">
        <v>4</v>
      </c>
      <c r="F389" t="s">
        <v>5</v>
      </c>
      <c r="G389" t="s">
        <v>10</v>
      </c>
      <c r="H389" t="s">
        <v>133</v>
      </c>
      <c r="I389" s="29">
        <v>0</v>
      </c>
      <c r="J389" s="30">
        <f t="shared" ref="J389:J443" si="19">ROUND(D389*I389,2)</f>
        <v>0</v>
      </c>
      <c r="K389" s="30">
        <f t="shared" ref="K389:K443" si="20">ROUND(J389*$K$1*1.08,2)</f>
        <v>0</v>
      </c>
    </row>
    <row r="390" spans="1:11" x14ac:dyDescent="0.25">
      <c r="A390" s="28" t="str">
        <f t="shared" si="18"/>
        <v>8L-State-Owned Non-IMD-Jefferson-STAR</v>
      </c>
      <c r="B390" s="28" t="s">
        <v>86</v>
      </c>
      <c r="C390" t="s">
        <v>12</v>
      </c>
      <c r="D390" s="27">
        <v>37994638.417682275</v>
      </c>
      <c r="E390" t="s">
        <v>12</v>
      </c>
      <c r="F390" t="s">
        <v>5</v>
      </c>
      <c r="G390" t="s">
        <v>10</v>
      </c>
      <c r="H390" t="s">
        <v>133</v>
      </c>
      <c r="I390" s="29">
        <v>0</v>
      </c>
      <c r="J390" s="30">
        <f t="shared" si="19"/>
        <v>0</v>
      </c>
      <c r="K390" s="30">
        <f t="shared" si="20"/>
        <v>0</v>
      </c>
    </row>
    <row r="391" spans="1:11" x14ac:dyDescent="0.25">
      <c r="A391" s="28" t="str">
        <f t="shared" si="18"/>
        <v>8G-State-Owned Non-IMD-Jefferson-STAR</v>
      </c>
      <c r="B391" s="28" t="s">
        <v>62</v>
      </c>
      <c r="C391" t="s">
        <v>21</v>
      </c>
      <c r="D391" s="27">
        <v>12393665.224928588</v>
      </c>
      <c r="E391" t="s">
        <v>21</v>
      </c>
      <c r="F391" t="s">
        <v>5</v>
      </c>
      <c r="G391" t="s">
        <v>10</v>
      </c>
      <c r="H391" t="s">
        <v>133</v>
      </c>
      <c r="I391" s="29">
        <v>0</v>
      </c>
      <c r="J391" s="30">
        <f t="shared" si="19"/>
        <v>0</v>
      </c>
      <c r="K391" s="30">
        <f t="shared" si="20"/>
        <v>0</v>
      </c>
    </row>
    <row r="392" spans="1:11" x14ac:dyDescent="0.25">
      <c r="A392" s="28" t="str">
        <f t="shared" si="18"/>
        <v>8R-State-Owned Non-IMD-Jefferson-STAR+PLUS</v>
      </c>
      <c r="B392" s="28" t="s">
        <v>35</v>
      </c>
      <c r="C392" t="s">
        <v>21</v>
      </c>
      <c r="D392" s="27">
        <v>87213744.688603953</v>
      </c>
      <c r="E392" t="s">
        <v>21</v>
      </c>
      <c r="F392" t="s">
        <v>5</v>
      </c>
      <c r="G392" t="s">
        <v>14</v>
      </c>
      <c r="H392" t="s">
        <v>133</v>
      </c>
      <c r="I392" s="29">
        <v>0</v>
      </c>
      <c r="J392" s="30">
        <f t="shared" si="19"/>
        <v>0</v>
      </c>
      <c r="K392" s="30">
        <f t="shared" si="20"/>
        <v>0</v>
      </c>
    </row>
    <row r="393" spans="1:11" x14ac:dyDescent="0.25">
      <c r="A393" s="28" t="str">
        <f t="shared" si="18"/>
        <v>50-State-Owned Non-IMD-Lubbock-STAR</v>
      </c>
      <c r="B393" s="28">
        <v>50</v>
      </c>
      <c r="C393" t="s">
        <v>32</v>
      </c>
      <c r="D393" s="27">
        <v>53842468.356058255</v>
      </c>
      <c r="E393" t="s">
        <v>32</v>
      </c>
      <c r="F393" t="s">
        <v>58</v>
      </c>
      <c r="G393" t="s">
        <v>10</v>
      </c>
      <c r="H393" t="s">
        <v>133</v>
      </c>
      <c r="I393" s="29">
        <v>0</v>
      </c>
      <c r="J393" s="30">
        <f t="shared" si="19"/>
        <v>0</v>
      </c>
      <c r="K393" s="30">
        <f t="shared" si="20"/>
        <v>0</v>
      </c>
    </row>
    <row r="394" spans="1:11" x14ac:dyDescent="0.25">
      <c r="A394" s="28" t="str">
        <f t="shared" si="18"/>
        <v>52-State-Owned Non-IMD-Lubbock-STAR</v>
      </c>
      <c r="B394" s="28">
        <v>52</v>
      </c>
      <c r="C394" t="s">
        <v>8</v>
      </c>
      <c r="D394" s="27">
        <v>52143172.797881037</v>
      </c>
      <c r="E394" t="s">
        <v>8</v>
      </c>
      <c r="F394" t="s">
        <v>58</v>
      </c>
      <c r="G394" t="s">
        <v>10</v>
      </c>
      <c r="H394" t="s">
        <v>133</v>
      </c>
      <c r="I394" s="29">
        <v>0</v>
      </c>
      <c r="J394" s="30">
        <f t="shared" si="19"/>
        <v>0</v>
      </c>
      <c r="K394" s="30">
        <f t="shared" si="20"/>
        <v>0</v>
      </c>
    </row>
    <row r="395" spans="1:11" x14ac:dyDescent="0.25">
      <c r="A395" s="28" t="str">
        <f t="shared" si="18"/>
        <v>5B-State-Owned Non-IMD-LUBBOCK-STAR+PLUS</v>
      </c>
      <c r="B395" s="28" t="s">
        <v>94</v>
      </c>
      <c r="C395" t="s">
        <v>8</v>
      </c>
      <c r="D395" s="27">
        <v>59928330.565520525</v>
      </c>
      <c r="E395" t="s">
        <v>8</v>
      </c>
      <c r="F395" t="s">
        <v>148</v>
      </c>
      <c r="G395" t="s">
        <v>14</v>
      </c>
      <c r="H395" t="s">
        <v>133</v>
      </c>
      <c r="I395" s="29">
        <v>0</v>
      </c>
      <c r="J395" s="30">
        <f t="shared" si="19"/>
        <v>0</v>
      </c>
      <c r="K395" s="30">
        <f t="shared" si="20"/>
        <v>0</v>
      </c>
    </row>
    <row r="396" spans="1:11" x14ac:dyDescent="0.25">
      <c r="A396" s="28" t="str">
        <f t="shared" si="18"/>
        <v>KH-State-Owned Non-IMD-Lubbock-STAR Kids</v>
      </c>
      <c r="B396" s="28" t="s">
        <v>107</v>
      </c>
      <c r="C396" t="s">
        <v>8</v>
      </c>
      <c r="D396" s="27">
        <v>20055868.51240075</v>
      </c>
      <c r="E396" t="s">
        <v>8</v>
      </c>
      <c r="F396" t="s">
        <v>58</v>
      </c>
      <c r="G396" t="s">
        <v>6</v>
      </c>
      <c r="H396" t="s">
        <v>133</v>
      </c>
      <c r="I396" s="29">
        <v>0</v>
      </c>
      <c r="J396" s="30">
        <f t="shared" si="19"/>
        <v>0</v>
      </c>
      <c r="K396" s="30">
        <f t="shared" si="20"/>
        <v>0</v>
      </c>
    </row>
    <row r="397" spans="1:11" x14ac:dyDescent="0.25">
      <c r="A397" s="28" t="str">
        <f t="shared" si="18"/>
        <v>53-State-Owned Non-IMD-LUBBOCK-STAR</v>
      </c>
      <c r="B397" s="28">
        <v>53</v>
      </c>
      <c r="C397" t="s">
        <v>21</v>
      </c>
      <c r="D397" s="27">
        <v>12641848.852092097</v>
      </c>
      <c r="E397" t="s">
        <v>21</v>
      </c>
      <c r="F397" t="s">
        <v>148</v>
      </c>
      <c r="G397" t="s">
        <v>10</v>
      </c>
      <c r="H397" t="s">
        <v>133</v>
      </c>
      <c r="I397" s="29">
        <v>0</v>
      </c>
      <c r="J397" s="30">
        <f t="shared" si="19"/>
        <v>0</v>
      </c>
      <c r="K397" s="30">
        <f t="shared" si="20"/>
        <v>0</v>
      </c>
    </row>
    <row r="398" spans="1:11" x14ac:dyDescent="0.25">
      <c r="A398" s="28" t="str">
        <f t="shared" si="18"/>
        <v>5A-State-Owned Non-IMD-LUBBOCK-STAR+PLUS</v>
      </c>
      <c r="B398" s="28" t="s">
        <v>76</v>
      </c>
      <c r="C398" t="s">
        <v>21</v>
      </c>
      <c r="D398" s="27">
        <v>51568463.422407225</v>
      </c>
      <c r="E398" t="s">
        <v>21</v>
      </c>
      <c r="F398" t="s">
        <v>148</v>
      </c>
      <c r="G398" t="s">
        <v>14</v>
      </c>
      <c r="H398" t="s">
        <v>133</v>
      </c>
      <c r="I398" s="29">
        <v>0</v>
      </c>
      <c r="J398" s="30">
        <f t="shared" si="19"/>
        <v>0</v>
      </c>
      <c r="K398" s="30">
        <f t="shared" si="20"/>
        <v>0</v>
      </c>
    </row>
    <row r="399" spans="1:11" x14ac:dyDescent="0.25">
      <c r="A399" s="28" t="str">
        <f t="shared" si="18"/>
        <v>K5-State-Owned Non-IMD-Lubbock-STAR Kids</v>
      </c>
      <c r="B399" s="28" t="s">
        <v>105</v>
      </c>
      <c r="C399" t="s">
        <v>21</v>
      </c>
      <c r="D399" s="27">
        <v>14611921.573287304</v>
      </c>
      <c r="E399" t="s">
        <v>21</v>
      </c>
      <c r="F399" t="s">
        <v>58</v>
      </c>
      <c r="G399" t="s">
        <v>6</v>
      </c>
      <c r="H399" t="s">
        <v>133</v>
      </c>
      <c r="I399" s="29">
        <v>0</v>
      </c>
      <c r="J399" s="30">
        <f t="shared" si="19"/>
        <v>0</v>
      </c>
      <c r="K399" s="30">
        <f t="shared" si="20"/>
        <v>0</v>
      </c>
    </row>
    <row r="400" spans="1:11" x14ac:dyDescent="0.25">
      <c r="A400" s="28" t="str">
        <f t="shared" si="18"/>
        <v>K7-State-Owned Non-IMD-MRSA Central-STAR Kids</v>
      </c>
      <c r="B400" s="28" t="s">
        <v>47</v>
      </c>
      <c r="C400" t="s">
        <v>48</v>
      </c>
      <c r="D400" s="27">
        <v>50484695.641950414</v>
      </c>
      <c r="E400" t="s">
        <v>48</v>
      </c>
      <c r="F400" t="s">
        <v>18</v>
      </c>
      <c r="G400" t="s">
        <v>6</v>
      </c>
      <c r="H400" t="s">
        <v>133</v>
      </c>
      <c r="I400" s="29">
        <v>0</v>
      </c>
      <c r="J400" s="30">
        <f t="shared" si="19"/>
        <v>0</v>
      </c>
      <c r="K400" s="30">
        <f t="shared" si="20"/>
        <v>0</v>
      </c>
    </row>
    <row r="401" spans="1:11" x14ac:dyDescent="0.25">
      <c r="A401" s="28" t="str">
        <f t="shared" si="18"/>
        <v>C3-State-Owned Non-IMD-MRSA Central-STAR</v>
      </c>
      <c r="B401" s="28" t="s">
        <v>36</v>
      </c>
      <c r="C401" t="s">
        <v>37</v>
      </c>
      <c r="D401" s="27">
        <v>66005747.354986683</v>
      </c>
      <c r="E401" t="s">
        <v>37</v>
      </c>
      <c r="F401" t="s">
        <v>18</v>
      </c>
      <c r="G401" t="s">
        <v>10</v>
      </c>
      <c r="H401" t="s">
        <v>133</v>
      </c>
      <c r="I401" s="29">
        <v>0</v>
      </c>
      <c r="J401" s="30">
        <f t="shared" si="19"/>
        <v>0</v>
      </c>
      <c r="K401" s="30">
        <f t="shared" si="20"/>
        <v>0</v>
      </c>
    </row>
    <row r="402" spans="1:11" x14ac:dyDescent="0.25">
      <c r="A402" s="28" t="str">
        <f t="shared" si="18"/>
        <v>C2-State-Owned Non-IMD-MRSA Central-STAR</v>
      </c>
      <c r="B402" s="28" t="s">
        <v>17</v>
      </c>
      <c r="C402" t="s">
        <v>8</v>
      </c>
      <c r="D402" s="27">
        <v>120626586.61209421</v>
      </c>
      <c r="E402" t="s">
        <v>8</v>
      </c>
      <c r="F402" t="s">
        <v>18</v>
      </c>
      <c r="G402" t="s">
        <v>10</v>
      </c>
      <c r="H402" t="s">
        <v>133</v>
      </c>
      <c r="I402" s="29">
        <v>0</v>
      </c>
      <c r="J402" s="30">
        <f t="shared" si="19"/>
        <v>0</v>
      </c>
      <c r="K402" s="30">
        <f t="shared" si="20"/>
        <v>0</v>
      </c>
    </row>
    <row r="403" spans="1:11" x14ac:dyDescent="0.25">
      <c r="A403" s="28" t="str">
        <f t="shared" si="18"/>
        <v>C4-State-Owned Non-IMD-MRSA Central-STAR+PLUS</v>
      </c>
      <c r="B403" s="28" t="s">
        <v>34</v>
      </c>
      <c r="C403" t="s">
        <v>8</v>
      </c>
      <c r="D403" s="27">
        <v>140315669.6606625</v>
      </c>
      <c r="E403" t="s">
        <v>8</v>
      </c>
      <c r="F403" t="s">
        <v>18</v>
      </c>
      <c r="G403" t="s">
        <v>14</v>
      </c>
      <c r="H403" t="s">
        <v>133</v>
      </c>
      <c r="I403" s="29">
        <v>0</v>
      </c>
      <c r="J403" s="30">
        <f t="shared" si="19"/>
        <v>0</v>
      </c>
      <c r="K403" s="30">
        <f t="shared" si="20"/>
        <v>0</v>
      </c>
    </row>
    <row r="404" spans="1:11" x14ac:dyDescent="0.25">
      <c r="A404" s="28" t="str">
        <f t="shared" si="18"/>
        <v>C5-State-Owned Non-IMD-MRSA Central-STAR+PLUS</v>
      </c>
      <c r="B404" s="28" t="s">
        <v>83</v>
      </c>
      <c r="C404" t="s">
        <v>12</v>
      </c>
      <c r="D404" s="27">
        <v>144390924.88831863</v>
      </c>
      <c r="E404" t="s">
        <v>12</v>
      </c>
      <c r="F404" t="s">
        <v>18</v>
      </c>
      <c r="G404" t="s">
        <v>14</v>
      </c>
      <c r="H404" t="s">
        <v>133</v>
      </c>
      <c r="I404" s="29">
        <v>0</v>
      </c>
      <c r="J404" s="30">
        <f t="shared" si="19"/>
        <v>0</v>
      </c>
      <c r="K404" s="30">
        <f t="shared" si="20"/>
        <v>0</v>
      </c>
    </row>
    <row r="405" spans="1:11" x14ac:dyDescent="0.25">
      <c r="A405" s="28" t="str">
        <f t="shared" si="18"/>
        <v>KT-State-Owned Non-IMD-MRSA Central-STAR Kids</v>
      </c>
      <c r="B405" s="28" t="s">
        <v>103</v>
      </c>
      <c r="C405" t="s">
        <v>12</v>
      </c>
      <c r="D405" s="27">
        <v>30375529.503940169</v>
      </c>
      <c r="E405" t="s">
        <v>12</v>
      </c>
      <c r="F405" t="s">
        <v>18</v>
      </c>
      <c r="G405" t="s">
        <v>6</v>
      </c>
      <c r="H405" t="s">
        <v>133</v>
      </c>
      <c r="I405" s="29">
        <v>0</v>
      </c>
      <c r="J405" s="30">
        <f t="shared" si="19"/>
        <v>0</v>
      </c>
      <c r="K405" s="30">
        <f t="shared" si="20"/>
        <v>0</v>
      </c>
    </row>
    <row r="406" spans="1:11" x14ac:dyDescent="0.25">
      <c r="A406" s="28" t="str">
        <f t="shared" si="18"/>
        <v>C1-State-Owned Non-IMD-MRSA Central-STAR</v>
      </c>
      <c r="B406" s="28" t="s">
        <v>101</v>
      </c>
      <c r="C406" t="s">
        <v>21</v>
      </c>
      <c r="D406" s="27">
        <v>19395047.005022023</v>
      </c>
      <c r="E406" t="s">
        <v>21</v>
      </c>
      <c r="F406" t="s">
        <v>18</v>
      </c>
      <c r="G406" t="s">
        <v>10</v>
      </c>
      <c r="H406" t="s">
        <v>133</v>
      </c>
      <c r="I406" s="29">
        <v>0</v>
      </c>
      <c r="J406" s="30">
        <f t="shared" si="19"/>
        <v>0</v>
      </c>
      <c r="K406" s="30">
        <f t="shared" si="20"/>
        <v>0</v>
      </c>
    </row>
    <row r="407" spans="1:11" x14ac:dyDescent="0.25">
      <c r="A407" s="28" t="str">
        <f t="shared" si="18"/>
        <v>P2-State-Owned Non-IMD-MRSA Northeast-STAR+PLUS</v>
      </c>
      <c r="B407" s="28" t="s">
        <v>49</v>
      </c>
      <c r="C407" t="s">
        <v>28</v>
      </c>
      <c r="D407" s="27">
        <v>140862678.31833008</v>
      </c>
      <c r="E407" t="s">
        <v>28</v>
      </c>
      <c r="F407" t="s">
        <v>50</v>
      </c>
      <c r="G407" t="s">
        <v>14</v>
      </c>
      <c r="H407" t="s">
        <v>133</v>
      </c>
      <c r="I407" s="29">
        <v>2.3853905160699921E-3</v>
      </c>
      <c r="J407" s="30">
        <f t="shared" si="19"/>
        <v>336012.5</v>
      </c>
      <c r="K407" s="30">
        <f t="shared" si="20"/>
        <v>145121.10999999999</v>
      </c>
    </row>
    <row r="408" spans="1:11" x14ac:dyDescent="0.25">
      <c r="A408" s="28" t="str">
        <f t="shared" si="18"/>
        <v>N2-State-Owned Non-IMD-MRSA Northeast-STAR</v>
      </c>
      <c r="B408" s="28" t="s">
        <v>51</v>
      </c>
      <c r="C408" t="s">
        <v>8</v>
      </c>
      <c r="D408" s="27">
        <v>160311315.31884405</v>
      </c>
      <c r="E408" t="s">
        <v>8</v>
      </c>
      <c r="F408" t="s">
        <v>50</v>
      </c>
      <c r="G408" t="s">
        <v>10</v>
      </c>
      <c r="H408" t="s">
        <v>133</v>
      </c>
      <c r="I408" s="29">
        <v>0</v>
      </c>
      <c r="J408" s="30">
        <f t="shared" si="19"/>
        <v>0</v>
      </c>
      <c r="K408" s="30">
        <f t="shared" si="20"/>
        <v>0</v>
      </c>
    </row>
    <row r="409" spans="1:11" x14ac:dyDescent="0.25">
      <c r="A409" s="28" t="str">
        <f t="shared" si="18"/>
        <v>KP-State-Owned Non-IMD-MRSA Northeast-STAR Kids</v>
      </c>
      <c r="B409" s="28" t="s">
        <v>92</v>
      </c>
      <c r="C409" t="s">
        <v>4</v>
      </c>
      <c r="D409" s="27">
        <v>78647371.471858442</v>
      </c>
      <c r="E409" t="s">
        <v>4</v>
      </c>
      <c r="F409" t="s">
        <v>50</v>
      </c>
      <c r="G409" t="s">
        <v>6</v>
      </c>
      <c r="H409" t="s">
        <v>133</v>
      </c>
      <c r="I409" s="29">
        <v>0</v>
      </c>
      <c r="J409" s="30">
        <f t="shared" si="19"/>
        <v>0</v>
      </c>
      <c r="K409" s="30">
        <f t="shared" si="20"/>
        <v>0</v>
      </c>
    </row>
    <row r="410" spans="1:11" x14ac:dyDescent="0.25">
      <c r="A410" s="28" t="str">
        <f t="shared" si="18"/>
        <v>KU-State-Owned Non-IMD-MRSA Northeast-STAR Kids</v>
      </c>
      <c r="B410" s="28" t="s">
        <v>80</v>
      </c>
      <c r="C410" t="s">
        <v>12</v>
      </c>
      <c r="D410" s="27">
        <v>38411496.70861575</v>
      </c>
      <c r="E410" t="s">
        <v>12</v>
      </c>
      <c r="F410" t="s">
        <v>50</v>
      </c>
      <c r="G410" t="s">
        <v>6</v>
      </c>
      <c r="H410" t="s">
        <v>133</v>
      </c>
      <c r="I410" s="29">
        <v>0</v>
      </c>
      <c r="J410" s="30">
        <f t="shared" si="19"/>
        <v>0</v>
      </c>
      <c r="K410" s="30">
        <f t="shared" si="20"/>
        <v>0</v>
      </c>
    </row>
    <row r="411" spans="1:11" x14ac:dyDescent="0.25">
      <c r="A411" s="28" t="str">
        <f t="shared" si="18"/>
        <v>N4-State-Owned Non-IMD-MRSA Northeast-STAR+PLUS</v>
      </c>
      <c r="B411" s="28" t="s">
        <v>99</v>
      </c>
      <c r="C411" t="s">
        <v>12</v>
      </c>
      <c r="D411" s="27">
        <v>283089401.82066929</v>
      </c>
      <c r="E411" t="s">
        <v>12</v>
      </c>
      <c r="F411" t="s">
        <v>50</v>
      </c>
      <c r="G411" t="s">
        <v>14</v>
      </c>
      <c r="H411" t="s">
        <v>133</v>
      </c>
      <c r="I411" s="29">
        <v>2.3853905160699921E-3</v>
      </c>
      <c r="J411" s="30">
        <f t="shared" si="19"/>
        <v>675278.77</v>
      </c>
      <c r="K411" s="30">
        <f t="shared" si="20"/>
        <v>291647.5</v>
      </c>
    </row>
    <row r="412" spans="1:11" x14ac:dyDescent="0.25">
      <c r="A412" s="28" t="str">
        <f t="shared" si="18"/>
        <v>N1-State-Owned Non-IMD-MRSA Northeast-STAR</v>
      </c>
      <c r="B412" s="28" t="s">
        <v>56</v>
      </c>
      <c r="C412" t="s">
        <v>21</v>
      </c>
      <c r="D412" s="27">
        <v>105797407.79308969</v>
      </c>
      <c r="E412" t="s">
        <v>21</v>
      </c>
      <c r="F412" t="s">
        <v>50</v>
      </c>
      <c r="G412" t="s">
        <v>10</v>
      </c>
      <c r="H412" t="s">
        <v>133</v>
      </c>
      <c r="I412" s="29">
        <v>0</v>
      </c>
      <c r="J412" s="30">
        <f t="shared" si="19"/>
        <v>0</v>
      </c>
      <c r="K412" s="30">
        <f t="shared" si="20"/>
        <v>0</v>
      </c>
    </row>
    <row r="413" spans="1:11" x14ac:dyDescent="0.25">
      <c r="A413" s="28" t="str">
        <f t="shared" si="18"/>
        <v>W4-State-Owned Non-IMD-MRSA West-STAR</v>
      </c>
      <c r="B413" s="28" t="s">
        <v>31</v>
      </c>
      <c r="C413" t="s">
        <v>32</v>
      </c>
      <c r="D413" s="27">
        <v>64568895.998257898</v>
      </c>
      <c r="E413" t="s">
        <v>32</v>
      </c>
      <c r="F413" t="s">
        <v>9</v>
      </c>
      <c r="G413" t="s">
        <v>10</v>
      </c>
      <c r="H413" t="s">
        <v>133</v>
      </c>
      <c r="I413" s="29">
        <v>0</v>
      </c>
      <c r="J413" s="30">
        <f t="shared" si="19"/>
        <v>0</v>
      </c>
      <c r="K413" s="30">
        <f t="shared" si="20"/>
        <v>0</v>
      </c>
    </row>
    <row r="414" spans="1:11" x14ac:dyDescent="0.25">
      <c r="A414" s="28" t="str">
        <f t="shared" si="18"/>
        <v>KJ-State-Owned Non-IMD-MRSA West-STAR Kids</v>
      </c>
      <c r="B414" s="28" t="s">
        <v>95</v>
      </c>
      <c r="C414" t="s">
        <v>8</v>
      </c>
      <c r="D414" s="27">
        <v>34500343.548937708</v>
      </c>
      <c r="E414" t="s">
        <v>8</v>
      </c>
      <c r="F414" t="s">
        <v>9</v>
      </c>
      <c r="G414" t="s">
        <v>6</v>
      </c>
      <c r="H414" t="s">
        <v>133</v>
      </c>
      <c r="I414" s="29">
        <v>0</v>
      </c>
      <c r="J414" s="30">
        <f t="shared" si="19"/>
        <v>0</v>
      </c>
      <c r="K414" s="30">
        <f t="shared" si="20"/>
        <v>0</v>
      </c>
    </row>
    <row r="415" spans="1:11" x14ac:dyDescent="0.25">
      <c r="A415" s="28" t="str">
        <f t="shared" si="18"/>
        <v>W3-State-Owned Non-IMD-MRSA West-STAR</v>
      </c>
      <c r="B415" s="28" t="s">
        <v>7</v>
      </c>
      <c r="C415" t="s">
        <v>8</v>
      </c>
      <c r="D415" s="27">
        <v>142019144.20072874</v>
      </c>
      <c r="E415" t="s">
        <v>8</v>
      </c>
      <c r="F415" t="s">
        <v>9</v>
      </c>
      <c r="G415" t="s">
        <v>10</v>
      </c>
      <c r="H415" t="s">
        <v>133</v>
      </c>
      <c r="I415" s="29">
        <v>0</v>
      </c>
      <c r="J415" s="30">
        <f t="shared" si="19"/>
        <v>0</v>
      </c>
      <c r="K415" s="30">
        <f t="shared" si="20"/>
        <v>0</v>
      </c>
    </row>
    <row r="416" spans="1:11" x14ac:dyDescent="0.25">
      <c r="A416" s="28" t="str">
        <f t="shared" si="18"/>
        <v>W6-State-Owned Non-IMD-MRSA West-STAR+PLUS</v>
      </c>
      <c r="B416" s="28" t="s">
        <v>26</v>
      </c>
      <c r="C416" t="s">
        <v>8</v>
      </c>
      <c r="D416" s="27">
        <v>191996398.46751004</v>
      </c>
      <c r="E416" t="s">
        <v>8</v>
      </c>
      <c r="F416" t="s">
        <v>9</v>
      </c>
      <c r="G416" t="s">
        <v>14</v>
      </c>
      <c r="H416" t="s">
        <v>133</v>
      </c>
      <c r="I416" s="29">
        <v>0</v>
      </c>
      <c r="J416" s="30">
        <f t="shared" si="19"/>
        <v>0</v>
      </c>
      <c r="K416" s="30">
        <f t="shared" si="20"/>
        <v>0</v>
      </c>
    </row>
    <row r="417" spans="1:11" x14ac:dyDescent="0.25">
      <c r="A417" s="28" t="str">
        <f t="shared" si="18"/>
        <v>K6-State-Owned Non-IMD-MRSA West-STAR Kids</v>
      </c>
      <c r="B417" s="28" t="s">
        <v>110</v>
      </c>
      <c r="C417" t="s">
        <v>21</v>
      </c>
      <c r="D417" s="27">
        <v>27273208.130979251</v>
      </c>
      <c r="E417" t="s">
        <v>21</v>
      </c>
      <c r="F417" t="s">
        <v>9</v>
      </c>
      <c r="G417" t="s">
        <v>6</v>
      </c>
      <c r="H417" t="s">
        <v>133</v>
      </c>
      <c r="I417" s="29">
        <v>0</v>
      </c>
      <c r="J417" s="30">
        <f t="shared" si="19"/>
        <v>0</v>
      </c>
      <c r="K417" s="30">
        <f t="shared" si="20"/>
        <v>0</v>
      </c>
    </row>
    <row r="418" spans="1:11" x14ac:dyDescent="0.25">
      <c r="A418" s="28" t="str">
        <f t="shared" si="18"/>
        <v>W2-State-Owned Non-IMD-MRSA West-STAR</v>
      </c>
      <c r="B418" s="28" t="s">
        <v>64</v>
      </c>
      <c r="C418" t="s">
        <v>21</v>
      </c>
      <c r="D418" s="27">
        <v>42901874.610179693</v>
      </c>
      <c r="E418" t="s">
        <v>21</v>
      </c>
      <c r="F418" t="s">
        <v>9</v>
      </c>
      <c r="G418" t="s">
        <v>10</v>
      </c>
      <c r="H418" t="s">
        <v>133</v>
      </c>
      <c r="I418" s="29">
        <v>0</v>
      </c>
      <c r="J418" s="30">
        <f t="shared" si="19"/>
        <v>0</v>
      </c>
      <c r="K418" s="30">
        <f t="shared" si="20"/>
        <v>0</v>
      </c>
    </row>
    <row r="419" spans="1:11" x14ac:dyDescent="0.25">
      <c r="A419" s="28" t="str">
        <f t="shared" si="18"/>
        <v>W5-State-Owned Non-IMD-MRSA West-STAR+PLUS</v>
      </c>
      <c r="B419" s="28" t="s">
        <v>88</v>
      </c>
      <c r="C419" t="s">
        <v>21</v>
      </c>
      <c r="D419" s="27">
        <v>131135867.8671295</v>
      </c>
      <c r="E419" t="s">
        <v>21</v>
      </c>
      <c r="F419" t="s">
        <v>9</v>
      </c>
      <c r="G419" t="s">
        <v>14</v>
      </c>
      <c r="H419" t="s">
        <v>133</v>
      </c>
      <c r="I419" s="29">
        <v>0</v>
      </c>
      <c r="J419" s="30">
        <f t="shared" si="19"/>
        <v>0</v>
      </c>
      <c r="K419" s="30">
        <f t="shared" si="20"/>
        <v>0</v>
      </c>
    </row>
    <row r="420" spans="1:11" x14ac:dyDescent="0.25">
      <c r="A420" s="28" t="str">
        <f t="shared" si="18"/>
        <v>82-State-Owned Non-IMD-Nueces-STAR</v>
      </c>
      <c r="B420" s="28">
        <v>82</v>
      </c>
      <c r="C420" t="s">
        <v>33</v>
      </c>
      <c r="D420" s="27">
        <v>145062791.30950171</v>
      </c>
      <c r="E420" t="s">
        <v>33</v>
      </c>
      <c r="F420" t="s">
        <v>24</v>
      </c>
      <c r="G420" t="s">
        <v>10</v>
      </c>
      <c r="H420" t="s">
        <v>133</v>
      </c>
      <c r="I420" s="29">
        <v>0</v>
      </c>
      <c r="J420" s="30">
        <f t="shared" si="19"/>
        <v>0</v>
      </c>
      <c r="K420" s="30">
        <f t="shared" si="20"/>
        <v>0</v>
      </c>
    </row>
    <row r="421" spans="1:11" x14ac:dyDescent="0.25">
      <c r="A421" s="28" t="str">
        <f t="shared" si="18"/>
        <v>KD-State-Owned Non-IMD-Nueces-STAR Kids</v>
      </c>
      <c r="B421" s="28" t="s">
        <v>75</v>
      </c>
      <c r="C421" t="s">
        <v>33</v>
      </c>
      <c r="D421" s="27">
        <v>37015267.573386945</v>
      </c>
      <c r="E421" t="s">
        <v>33</v>
      </c>
      <c r="F421" t="s">
        <v>24</v>
      </c>
      <c r="G421" t="s">
        <v>6</v>
      </c>
      <c r="H421" t="s">
        <v>133</v>
      </c>
      <c r="I421" s="29">
        <v>0</v>
      </c>
      <c r="J421" s="30">
        <f t="shared" si="19"/>
        <v>0</v>
      </c>
      <c r="K421" s="30">
        <f t="shared" si="20"/>
        <v>0</v>
      </c>
    </row>
    <row r="422" spans="1:11" x14ac:dyDescent="0.25">
      <c r="A422" s="28" t="str">
        <f t="shared" si="18"/>
        <v>83-State-Owned Non-IMD-Nueces-STAR</v>
      </c>
      <c r="B422" s="28">
        <v>83</v>
      </c>
      <c r="C422" t="s">
        <v>8</v>
      </c>
      <c r="D422" s="27">
        <v>42607863.415721826</v>
      </c>
      <c r="E422" t="s">
        <v>8</v>
      </c>
      <c r="F422" t="s">
        <v>24</v>
      </c>
      <c r="G422" t="s">
        <v>10</v>
      </c>
      <c r="H422" t="s">
        <v>133</v>
      </c>
      <c r="I422" s="29">
        <v>0</v>
      </c>
      <c r="J422" s="30">
        <f t="shared" si="19"/>
        <v>0</v>
      </c>
      <c r="K422" s="30">
        <f t="shared" si="20"/>
        <v>0</v>
      </c>
    </row>
    <row r="423" spans="1:11" x14ac:dyDescent="0.25">
      <c r="A423" s="28" t="str">
        <f t="shared" si="18"/>
        <v>86-State-Owned Non-IMD-NUECES-STAR+PLUS</v>
      </c>
      <c r="B423" s="28">
        <v>86</v>
      </c>
      <c r="C423" t="s">
        <v>8</v>
      </c>
      <c r="D423" s="27">
        <v>151244440.48907313</v>
      </c>
      <c r="E423" t="s">
        <v>8</v>
      </c>
      <c r="F423" t="s">
        <v>149</v>
      </c>
      <c r="G423" t="s">
        <v>14</v>
      </c>
      <c r="H423" t="s">
        <v>133</v>
      </c>
      <c r="I423" s="29">
        <v>0</v>
      </c>
      <c r="J423" s="30">
        <f t="shared" si="19"/>
        <v>0</v>
      </c>
      <c r="K423" s="30">
        <f t="shared" si="20"/>
        <v>0</v>
      </c>
    </row>
    <row r="424" spans="1:11" x14ac:dyDescent="0.25">
      <c r="A424" s="28" t="str">
        <f t="shared" si="18"/>
        <v>KV-State-Owned Non-IMD-Nueces-STAR Kids</v>
      </c>
      <c r="B424" s="28" t="s">
        <v>78</v>
      </c>
      <c r="C424" t="s">
        <v>8</v>
      </c>
      <c r="D424" s="27">
        <v>15240733.623586046</v>
      </c>
      <c r="E424" t="s">
        <v>8</v>
      </c>
      <c r="F424" t="s">
        <v>24</v>
      </c>
      <c r="G424" t="s">
        <v>6</v>
      </c>
      <c r="H424" t="s">
        <v>133</v>
      </c>
      <c r="I424" s="29">
        <v>0</v>
      </c>
      <c r="J424" s="30">
        <f t="shared" si="19"/>
        <v>0</v>
      </c>
      <c r="K424" s="30">
        <f t="shared" si="20"/>
        <v>0</v>
      </c>
    </row>
    <row r="425" spans="1:11" x14ac:dyDescent="0.25">
      <c r="A425" s="28" t="str">
        <f t="shared" si="18"/>
        <v>85-State-Owned Non-IMD-Nueces-STAR+PLUS</v>
      </c>
      <c r="B425" s="28">
        <v>85</v>
      </c>
      <c r="C425" t="s">
        <v>12</v>
      </c>
      <c r="D425" s="27">
        <v>0</v>
      </c>
      <c r="E425" t="s">
        <v>12</v>
      </c>
      <c r="F425" t="s">
        <v>24</v>
      </c>
      <c r="G425" t="s">
        <v>14</v>
      </c>
      <c r="H425" t="s">
        <v>133</v>
      </c>
      <c r="I425" s="29">
        <v>0</v>
      </c>
      <c r="J425" s="30">
        <f t="shared" si="19"/>
        <v>0</v>
      </c>
      <c r="K425" s="30">
        <f t="shared" si="20"/>
        <v>0</v>
      </c>
    </row>
    <row r="426" spans="1:11" x14ac:dyDescent="0.25">
      <c r="A426" s="28" t="str">
        <f t="shared" si="18"/>
        <v>2Q-State-Owned Non-IMD-Nueces-STAR</v>
      </c>
      <c r="B426" s="28" t="s">
        <v>38</v>
      </c>
      <c r="C426" t="s">
        <v>12</v>
      </c>
      <c r="D426" s="27">
        <v>5257753.9409959782</v>
      </c>
      <c r="E426" t="s">
        <v>12</v>
      </c>
      <c r="F426" t="s">
        <v>24</v>
      </c>
      <c r="G426" t="s">
        <v>10</v>
      </c>
      <c r="H426" t="s">
        <v>133</v>
      </c>
      <c r="I426" s="29">
        <v>0</v>
      </c>
      <c r="J426" s="30">
        <f t="shared" si="19"/>
        <v>0</v>
      </c>
      <c r="K426" s="30">
        <f t="shared" si="20"/>
        <v>0</v>
      </c>
    </row>
    <row r="427" spans="1:11" x14ac:dyDescent="0.25">
      <c r="A427" s="28" t="str">
        <f t="shared" si="18"/>
        <v>S9-State-Owned Non-IMD-Nueces-STAR+PLUS</v>
      </c>
      <c r="B427" s="28" t="s">
        <v>89</v>
      </c>
      <c r="C427" t="s">
        <v>21</v>
      </c>
      <c r="D427" s="27">
        <v>77968692.176016152</v>
      </c>
      <c r="E427" t="s">
        <v>21</v>
      </c>
      <c r="F427" t="s">
        <v>24</v>
      </c>
      <c r="G427" t="s">
        <v>14</v>
      </c>
      <c r="H427" t="s">
        <v>133</v>
      </c>
      <c r="I427" s="29">
        <v>0</v>
      </c>
      <c r="J427" s="30">
        <f t="shared" si="19"/>
        <v>0</v>
      </c>
      <c r="K427" s="30">
        <f t="shared" si="20"/>
        <v>0</v>
      </c>
    </row>
    <row r="428" spans="1:11" x14ac:dyDescent="0.25">
      <c r="A428" s="28" t="str">
        <f t="shared" si="18"/>
        <v>67-State-Owned Non-IMD-Tarrant-STAR</v>
      </c>
      <c r="B428" s="28">
        <v>67</v>
      </c>
      <c r="C428" t="s">
        <v>23</v>
      </c>
      <c r="D428" s="27">
        <v>135330514.23795912</v>
      </c>
      <c r="E428" t="s">
        <v>23</v>
      </c>
      <c r="F428" t="s">
        <v>39</v>
      </c>
      <c r="G428" t="s">
        <v>10</v>
      </c>
      <c r="H428" t="s">
        <v>133</v>
      </c>
      <c r="I428" s="29">
        <v>0</v>
      </c>
      <c r="J428" s="30">
        <f t="shared" si="19"/>
        <v>0</v>
      </c>
      <c r="K428" s="30">
        <f t="shared" si="20"/>
        <v>0</v>
      </c>
    </row>
    <row r="429" spans="1:11" x14ac:dyDescent="0.25">
      <c r="A429" s="28" t="str">
        <f t="shared" si="18"/>
        <v>K1-State-Owned Non-IMD-Tarrant-STAR Kids</v>
      </c>
      <c r="B429" s="28" t="s">
        <v>112</v>
      </c>
      <c r="C429" t="s">
        <v>23</v>
      </c>
      <c r="D429" s="27">
        <v>57270474.172985107</v>
      </c>
      <c r="E429" t="s">
        <v>23</v>
      </c>
      <c r="F429" t="s">
        <v>39</v>
      </c>
      <c r="G429" t="s">
        <v>6</v>
      </c>
      <c r="H429" t="s">
        <v>133</v>
      </c>
      <c r="I429" s="29">
        <v>0</v>
      </c>
      <c r="J429" s="30">
        <f t="shared" si="19"/>
        <v>0</v>
      </c>
      <c r="K429" s="30">
        <f t="shared" si="20"/>
        <v>0</v>
      </c>
    </row>
    <row r="430" spans="1:11" x14ac:dyDescent="0.25">
      <c r="A430" s="28" t="str">
        <f t="shared" si="18"/>
        <v>66-State-Owned Non-IMD-Tarrant-STAR</v>
      </c>
      <c r="B430" s="28">
        <v>66</v>
      </c>
      <c r="C430" t="s">
        <v>46</v>
      </c>
      <c r="D430" s="27">
        <v>172252231.75210327</v>
      </c>
      <c r="E430" t="s">
        <v>46</v>
      </c>
      <c r="F430" t="s">
        <v>39</v>
      </c>
      <c r="G430" t="s">
        <v>10</v>
      </c>
      <c r="H430" t="s">
        <v>133</v>
      </c>
      <c r="I430" s="29">
        <v>0</v>
      </c>
      <c r="J430" s="30">
        <f t="shared" si="19"/>
        <v>0</v>
      </c>
      <c r="K430" s="30">
        <f t="shared" si="20"/>
        <v>0</v>
      </c>
    </row>
    <row r="431" spans="1:11" x14ac:dyDescent="0.25">
      <c r="A431" s="28" t="str">
        <f t="shared" si="18"/>
        <v>KB-State-Owned Non-IMD-Tarrant-STAR Kids</v>
      </c>
      <c r="B431" s="28" t="s">
        <v>59</v>
      </c>
      <c r="C431" t="s">
        <v>46</v>
      </c>
      <c r="D431" s="27">
        <v>119536239.17575553</v>
      </c>
      <c r="E431" t="s">
        <v>46</v>
      </c>
      <c r="F431" t="s">
        <v>39</v>
      </c>
      <c r="G431" t="s">
        <v>6</v>
      </c>
      <c r="H431" t="s">
        <v>133</v>
      </c>
      <c r="I431" s="29">
        <v>0</v>
      </c>
      <c r="J431" s="30">
        <f t="shared" si="19"/>
        <v>0</v>
      </c>
      <c r="K431" s="30">
        <f t="shared" si="20"/>
        <v>0</v>
      </c>
    </row>
    <row r="432" spans="1:11" x14ac:dyDescent="0.25">
      <c r="A432" s="28" t="str">
        <f t="shared" si="18"/>
        <v>P1-State-Owned Non-IMD-Tarrant-STAR+PLUS</v>
      </c>
      <c r="B432" s="28" t="s">
        <v>42</v>
      </c>
      <c r="C432" t="s">
        <v>28</v>
      </c>
      <c r="D432" s="27">
        <v>235486294.86119333</v>
      </c>
      <c r="E432" t="s">
        <v>28</v>
      </c>
      <c r="F432" t="s">
        <v>39</v>
      </c>
      <c r="G432" t="s">
        <v>14</v>
      </c>
      <c r="H432" t="s">
        <v>133</v>
      </c>
      <c r="I432" s="29">
        <v>0</v>
      </c>
      <c r="J432" s="30">
        <f t="shared" si="19"/>
        <v>0</v>
      </c>
      <c r="K432" s="30">
        <f t="shared" si="20"/>
        <v>0</v>
      </c>
    </row>
    <row r="433" spans="1:11" x14ac:dyDescent="0.25">
      <c r="A433" s="28" t="str">
        <f t="shared" si="18"/>
        <v>S8-State-Owned Non-IMD-Tarrant-STAR+PLUS</v>
      </c>
      <c r="B433" s="28" t="s">
        <v>73</v>
      </c>
      <c r="C433" t="s">
        <v>12</v>
      </c>
      <c r="D433" s="27">
        <v>219937005.70227188</v>
      </c>
      <c r="E433" t="s">
        <v>12</v>
      </c>
      <c r="F433" t="s">
        <v>39</v>
      </c>
      <c r="G433" t="s">
        <v>14</v>
      </c>
      <c r="H433" t="s">
        <v>133</v>
      </c>
      <c r="I433" s="29">
        <v>0</v>
      </c>
      <c r="J433" s="30">
        <f t="shared" si="19"/>
        <v>0</v>
      </c>
      <c r="K433" s="30">
        <f t="shared" si="20"/>
        <v>0</v>
      </c>
    </row>
    <row r="434" spans="1:11" x14ac:dyDescent="0.25">
      <c r="A434" s="28" t="str">
        <f t="shared" si="18"/>
        <v>63-State-Owned Non-IMD-Tarrant-STAR</v>
      </c>
      <c r="B434" s="28">
        <v>63</v>
      </c>
      <c r="C434" t="s">
        <v>21</v>
      </c>
      <c r="D434" s="27">
        <v>163914791.83359605</v>
      </c>
      <c r="E434" t="s">
        <v>21</v>
      </c>
      <c r="F434" t="s">
        <v>39</v>
      </c>
      <c r="G434" t="s">
        <v>10</v>
      </c>
      <c r="H434" t="s">
        <v>133</v>
      </c>
      <c r="I434" s="29">
        <v>0</v>
      </c>
      <c r="J434" s="30">
        <f t="shared" si="19"/>
        <v>0</v>
      </c>
      <c r="K434" s="30">
        <f t="shared" si="20"/>
        <v>0</v>
      </c>
    </row>
    <row r="435" spans="1:11" x14ac:dyDescent="0.25">
      <c r="A435" s="28" t="str">
        <f t="shared" si="18"/>
        <v>69-State-Owned Non-IMD-Tarrant-STAR+PLUS</v>
      </c>
      <c r="B435" s="28">
        <v>69</v>
      </c>
      <c r="C435" t="s">
        <v>21</v>
      </c>
      <c r="D435" s="27">
        <v>0</v>
      </c>
      <c r="E435" t="s">
        <v>21</v>
      </c>
      <c r="F435" t="s">
        <v>39</v>
      </c>
      <c r="G435" t="s">
        <v>14</v>
      </c>
      <c r="H435" t="s">
        <v>133</v>
      </c>
      <c r="I435" s="29">
        <v>0</v>
      </c>
      <c r="J435" s="30">
        <f t="shared" si="19"/>
        <v>0</v>
      </c>
      <c r="K435" s="30">
        <f t="shared" si="20"/>
        <v>0</v>
      </c>
    </row>
    <row r="436" spans="1:11" x14ac:dyDescent="0.25">
      <c r="A436" s="28" t="str">
        <f t="shared" si="18"/>
        <v>1P-State-Owned Non-IMD-Travis-STAR</v>
      </c>
      <c r="B436" s="28" t="s">
        <v>53</v>
      </c>
      <c r="C436" t="s">
        <v>48</v>
      </c>
      <c r="D436" s="27">
        <v>58547453.556995392</v>
      </c>
      <c r="E436" t="s">
        <v>48</v>
      </c>
      <c r="F436" t="s">
        <v>41</v>
      </c>
      <c r="G436" t="s">
        <v>10</v>
      </c>
      <c r="H436" t="s">
        <v>133</v>
      </c>
      <c r="I436" s="29">
        <v>0</v>
      </c>
      <c r="J436" s="30">
        <f t="shared" si="19"/>
        <v>0</v>
      </c>
      <c r="K436" s="30">
        <f t="shared" si="20"/>
        <v>0</v>
      </c>
    </row>
    <row r="437" spans="1:11" x14ac:dyDescent="0.25">
      <c r="A437" s="28" t="str">
        <f t="shared" si="18"/>
        <v>K8-State-Owned Non-IMD-Travis-STAR Kids</v>
      </c>
      <c r="B437" s="28" t="s">
        <v>60</v>
      </c>
      <c r="C437" t="s">
        <v>48</v>
      </c>
      <c r="D437" s="27">
        <v>52809085.147945374</v>
      </c>
      <c r="E437" t="s">
        <v>48</v>
      </c>
      <c r="F437" t="s">
        <v>41</v>
      </c>
      <c r="G437" t="s">
        <v>6</v>
      </c>
      <c r="H437" t="s">
        <v>133</v>
      </c>
      <c r="I437" s="29">
        <v>0</v>
      </c>
      <c r="J437" s="30">
        <f t="shared" si="19"/>
        <v>0</v>
      </c>
      <c r="K437" s="30">
        <f t="shared" si="20"/>
        <v>0</v>
      </c>
    </row>
    <row r="438" spans="1:11" x14ac:dyDescent="0.25">
      <c r="A438" s="28" t="str">
        <f t="shared" si="18"/>
        <v>1A-State-Owned Non-IMD-Travis-STAR</v>
      </c>
      <c r="B438" s="28" t="s">
        <v>67</v>
      </c>
      <c r="C438" t="s">
        <v>68</v>
      </c>
      <c r="D438" s="27">
        <v>36142099.756370462</v>
      </c>
      <c r="E438" t="s">
        <v>68</v>
      </c>
      <c r="F438" t="s">
        <v>41</v>
      </c>
      <c r="G438" t="s">
        <v>10</v>
      </c>
      <c r="H438" t="s">
        <v>133</v>
      </c>
      <c r="I438" s="29">
        <v>0</v>
      </c>
      <c r="J438" s="30">
        <f t="shared" si="19"/>
        <v>0</v>
      </c>
      <c r="K438" s="30">
        <f t="shared" si="20"/>
        <v>0</v>
      </c>
    </row>
    <row r="439" spans="1:11" x14ac:dyDescent="0.25">
      <c r="A439" s="28" t="str">
        <f t="shared" si="18"/>
        <v>10-State-Owned Non-IMD-Travis-STAR</v>
      </c>
      <c r="B439" s="28">
        <v>10</v>
      </c>
      <c r="C439" t="s">
        <v>8</v>
      </c>
      <c r="D439" s="27">
        <v>136746786.58941141</v>
      </c>
      <c r="E439" t="s">
        <v>8</v>
      </c>
      <c r="F439" t="s">
        <v>41</v>
      </c>
      <c r="G439" t="s">
        <v>10</v>
      </c>
      <c r="H439" t="s">
        <v>133</v>
      </c>
      <c r="I439" s="29">
        <v>0</v>
      </c>
      <c r="J439" s="30">
        <f t="shared" si="19"/>
        <v>0</v>
      </c>
      <c r="K439" s="30">
        <f t="shared" si="20"/>
        <v>0</v>
      </c>
    </row>
    <row r="440" spans="1:11" x14ac:dyDescent="0.25">
      <c r="A440" s="28" t="str">
        <f t="shared" si="18"/>
        <v>KL-State-Owned Non-IMD-Travis-STAR Kids</v>
      </c>
      <c r="B440" s="28" t="s">
        <v>40</v>
      </c>
      <c r="C440" t="s">
        <v>8</v>
      </c>
      <c r="D440" s="27">
        <v>33624125.62061967</v>
      </c>
      <c r="E440" t="s">
        <v>8</v>
      </c>
      <c r="F440" t="s">
        <v>41</v>
      </c>
      <c r="G440" t="s">
        <v>6</v>
      </c>
      <c r="H440" t="s">
        <v>133</v>
      </c>
      <c r="I440" s="29">
        <v>0</v>
      </c>
      <c r="J440" s="30">
        <f t="shared" si="19"/>
        <v>0</v>
      </c>
      <c r="K440" s="30">
        <f t="shared" si="20"/>
        <v>0</v>
      </c>
    </row>
    <row r="441" spans="1:11" x14ac:dyDescent="0.25">
      <c r="A441" s="28" t="str">
        <f t="shared" si="18"/>
        <v>S4-State-Owned Non-IMD-Travis-STAR+PLUS</v>
      </c>
      <c r="B441" s="28" t="s">
        <v>82</v>
      </c>
      <c r="C441" t="s">
        <v>8</v>
      </c>
      <c r="D441" s="27">
        <v>70259916.127238616</v>
      </c>
      <c r="E441" t="s">
        <v>8</v>
      </c>
      <c r="F441" t="s">
        <v>41</v>
      </c>
      <c r="G441" t="s">
        <v>14</v>
      </c>
      <c r="H441" t="s">
        <v>133</v>
      </c>
      <c r="I441" s="29">
        <v>0</v>
      </c>
      <c r="J441" s="30">
        <f t="shared" si="19"/>
        <v>0</v>
      </c>
      <c r="K441" s="30">
        <f t="shared" si="20"/>
        <v>0</v>
      </c>
    </row>
    <row r="442" spans="1:11" x14ac:dyDescent="0.25">
      <c r="A442" s="28" t="str">
        <f t="shared" si="18"/>
        <v>18-State-Owned Non-IMD-Travis-STAR+PLUS</v>
      </c>
      <c r="B442" s="28">
        <v>18</v>
      </c>
      <c r="C442" t="s">
        <v>12</v>
      </c>
      <c r="D442" s="27">
        <v>189151546.85698593</v>
      </c>
      <c r="E442" t="s">
        <v>12</v>
      </c>
      <c r="F442" t="s">
        <v>41</v>
      </c>
      <c r="G442" t="s">
        <v>14</v>
      </c>
      <c r="H442" t="s">
        <v>133</v>
      </c>
      <c r="I442" s="29">
        <v>0</v>
      </c>
      <c r="J442" s="30">
        <f t="shared" si="19"/>
        <v>0</v>
      </c>
      <c r="K442" s="30">
        <f t="shared" si="20"/>
        <v>0</v>
      </c>
    </row>
    <row r="443" spans="1:11" x14ac:dyDescent="0.25">
      <c r="A443" s="28" t="str">
        <f t="shared" si="18"/>
        <v>19-State-Owned Non-IMD-Travis-STAR+PLUS</v>
      </c>
      <c r="B443" s="28">
        <v>19</v>
      </c>
      <c r="C443" t="s">
        <v>21</v>
      </c>
      <c r="D443" s="27">
        <v>0</v>
      </c>
      <c r="E443" t="s">
        <v>21</v>
      </c>
      <c r="F443" t="s">
        <v>41</v>
      </c>
      <c r="G443" t="s">
        <v>14</v>
      </c>
      <c r="H443" t="s">
        <v>133</v>
      </c>
      <c r="I443" s="29">
        <v>0</v>
      </c>
      <c r="J443" s="30">
        <f t="shared" si="19"/>
        <v>0</v>
      </c>
      <c r="K443" s="30">
        <f t="shared" si="20"/>
        <v>0</v>
      </c>
    </row>
  </sheetData>
  <autoFilter ref="B3:K443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E2F8-BE31-43FD-8F5B-70DC90FECEA8}">
  <dimension ref="A1:F56"/>
  <sheetViews>
    <sheetView workbookViewId="0">
      <selection activeCell="A49" sqref="A49"/>
    </sheetView>
  </sheetViews>
  <sheetFormatPr defaultRowHeight="15" x14ac:dyDescent="0.25"/>
  <cols>
    <col min="1" max="1" width="22" customWidth="1"/>
    <col min="2" max="2" width="11.28515625" customWidth="1"/>
    <col min="3" max="3" width="13.7109375" customWidth="1"/>
    <col min="4" max="4" width="14.5703125" customWidth="1"/>
    <col min="5" max="5" width="15" customWidth="1"/>
    <col min="6" max="6" width="17.7109375" customWidth="1"/>
  </cols>
  <sheetData>
    <row r="1" spans="1:6" ht="63.6" customHeight="1" thickBot="1" x14ac:dyDescent="0.3">
      <c r="A1" s="50" t="s">
        <v>113</v>
      </c>
      <c r="B1" s="51"/>
      <c r="C1" s="51"/>
      <c r="D1" s="51"/>
      <c r="E1" s="51"/>
      <c r="F1" s="52"/>
    </row>
    <row r="2" spans="1:6" s="9" customFormat="1" ht="105.75" thickBot="1" x14ac:dyDescent="0.3">
      <c r="A2" s="5" t="s">
        <v>114</v>
      </c>
      <c r="B2" s="6" t="s">
        <v>115</v>
      </c>
      <c r="C2" s="6" t="s">
        <v>116</v>
      </c>
      <c r="D2" s="7" t="s">
        <v>117</v>
      </c>
      <c r="E2" s="7" t="s">
        <v>118</v>
      </c>
      <c r="F2" s="8" t="s">
        <v>119</v>
      </c>
    </row>
    <row r="3" spans="1:6" x14ac:dyDescent="0.25">
      <c r="A3" s="10" t="str">
        <f>_xlfn.CONCAT(C3," ",B3)</f>
        <v>Children's Bexar</v>
      </c>
      <c r="B3" s="11" t="s">
        <v>22</v>
      </c>
      <c r="C3" s="11" t="s">
        <v>120</v>
      </c>
      <c r="D3" s="12">
        <v>8.410135095889555E-4</v>
      </c>
      <c r="E3" s="13">
        <v>0</v>
      </c>
      <c r="F3" s="14">
        <v>0</v>
      </c>
    </row>
    <row r="4" spans="1:6" x14ac:dyDescent="0.25">
      <c r="A4" s="15" t="str">
        <f t="shared" ref="A4:A54" si="0">_xlfn.CONCAT(C4," ",B4)</f>
        <v>Rural Bexar</v>
      </c>
      <c r="B4" s="16" t="s">
        <v>22</v>
      </c>
      <c r="C4" s="16" t="s">
        <v>121</v>
      </c>
      <c r="D4" s="17">
        <v>0</v>
      </c>
      <c r="E4" s="18">
        <v>7.7309242762675222E-4</v>
      </c>
      <c r="F4" s="19">
        <v>0</v>
      </c>
    </row>
    <row r="5" spans="1:6" ht="28.5" x14ac:dyDescent="0.25">
      <c r="A5" s="15" t="str">
        <f t="shared" si="0"/>
        <v>State-owned non-IMD Bexar</v>
      </c>
      <c r="B5" s="16" t="s">
        <v>22</v>
      </c>
      <c r="C5" s="16" t="s">
        <v>122</v>
      </c>
      <c r="D5" s="17">
        <v>0</v>
      </c>
      <c r="E5" s="17">
        <v>0</v>
      </c>
      <c r="F5" s="19">
        <v>0</v>
      </c>
    </row>
    <row r="6" spans="1:6" x14ac:dyDescent="0.25">
      <c r="A6" s="15" t="str">
        <f t="shared" si="0"/>
        <v>Urban Bexar</v>
      </c>
      <c r="B6" s="16" t="s">
        <v>22</v>
      </c>
      <c r="C6" s="16" t="s">
        <v>123</v>
      </c>
      <c r="D6" s="17">
        <v>0</v>
      </c>
      <c r="E6" s="18">
        <v>4.9226907572373253E-2</v>
      </c>
      <c r="F6" s="20">
        <v>1.9347237462127114E-2</v>
      </c>
    </row>
    <row r="7" spans="1:6" x14ac:dyDescent="0.25">
      <c r="A7" s="15" t="str">
        <f t="shared" si="0"/>
        <v>Children's Dallas</v>
      </c>
      <c r="B7" s="16" t="s">
        <v>20</v>
      </c>
      <c r="C7" s="16" t="s">
        <v>120</v>
      </c>
      <c r="D7" s="18">
        <v>0.05</v>
      </c>
      <c r="E7" s="17">
        <v>0</v>
      </c>
      <c r="F7" s="20">
        <v>2.3996712949541366E-2</v>
      </c>
    </row>
    <row r="8" spans="1:6" x14ac:dyDescent="0.25">
      <c r="A8" s="15" t="str">
        <f t="shared" si="0"/>
        <v>Rural Dallas</v>
      </c>
      <c r="B8" s="16" t="s">
        <v>20</v>
      </c>
      <c r="C8" s="16" t="s">
        <v>121</v>
      </c>
      <c r="D8" s="17">
        <v>0</v>
      </c>
      <c r="E8" s="18">
        <v>1.48497487347694E-4</v>
      </c>
      <c r="F8" s="19">
        <v>0</v>
      </c>
    </row>
    <row r="9" spans="1:6" ht="28.5" x14ac:dyDescent="0.25">
      <c r="A9" s="15" t="str">
        <f t="shared" si="0"/>
        <v>State-owned non-IMD Dallas</v>
      </c>
      <c r="B9" s="16" t="s">
        <v>20</v>
      </c>
      <c r="C9" s="16" t="s">
        <v>122</v>
      </c>
      <c r="D9" s="17">
        <v>0</v>
      </c>
      <c r="E9" s="18">
        <v>2.7114431527233019E-2</v>
      </c>
      <c r="F9" s="19">
        <v>0</v>
      </c>
    </row>
    <row r="10" spans="1:6" x14ac:dyDescent="0.25">
      <c r="A10" s="15" t="str">
        <f t="shared" si="0"/>
        <v>Urban Dallas</v>
      </c>
      <c r="B10" s="16" t="s">
        <v>20</v>
      </c>
      <c r="C10" s="16" t="s">
        <v>123</v>
      </c>
      <c r="D10" s="17">
        <v>0</v>
      </c>
      <c r="E10" s="18">
        <v>2.2737070985419289E-2</v>
      </c>
      <c r="F10" s="20">
        <v>2.6003287050458634E-2</v>
      </c>
    </row>
    <row r="11" spans="1:6" x14ac:dyDescent="0.25">
      <c r="A11" s="15" t="str">
        <f t="shared" si="0"/>
        <v>Children's El Paso</v>
      </c>
      <c r="B11" s="16" t="s">
        <v>45</v>
      </c>
      <c r="C11" s="16" t="s">
        <v>120</v>
      </c>
      <c r="D11" s="18">
        <v>2.7045003187982438E-3</v>
      </c>
      <c r="E11" s="17">
        <v>0</v>
      </c>
      <c r="F11" s="19">
        <v>0</v>
      </c>
    </row>
    <row r="12" spans="1:6" x14ac:dyDescent="0.25">
      <c r="A12" s="15" t="str">
        <f t="shared" si="0"/>
        <v>Rural El Paso</v>
      </c>
      <c r="B12" s="16" t="s">
        <v>45</v>
      </c>
      <c r="C12" s="16" t="s">
        <v>121</v>
      </c>
      <c r="D12" s="17">
        <v>0</v>
      </c>
      <c r="E12" s="17">
        <v>0</v>
      </c>
      <c r="F12" s="19">
        <v>0</v>
      </c>
    </row>
    <row r="13" spans="1:6" ht="28.5" x14ac:dyDescent="0.25">
      <c r="A13" s="15" t="str">
        <f t="shared" si="0"/>
        <v>State-owned non-IMD El Paso</v>
      </c>
      <c r="B13" s="16" t="s">
        <v>45</v>
      </c>
      <c r="C13" s="16" t="s">
        <v>122</v>
      </c>
      <c r="D13" s="17">
        <v>0</v>
      </c>
      <c r="E13" s="17">
        <v>0</v>
      </c>
      <c r="F13" s="19">
        <v>0</v>
      </c>
    </row>
    <row r="14" spans="1:6" x14ac:dyDescent="0.25">
      <c r="A14" s="15" t="str">
        <f t="shared" si="0"/>
        <v>Urban El Paso</v>
      </c>
      <c r="B14" s="16" t="s">
        <v>45</v>
      </c>
      <c r="C14" s="16" t="s">
        <v>123</v>
      </c>
      <c r="D14" s="17">
        <v>0</v>
      </c>
      <c r="E14" s="18">
        <v>4.3247235776152318E-2</v>
      </c>
      <c r="F14" s="19">
        <v>0</v>
      </c>
    </row>
    <row r="15" spans="1:6" x14ac:dyDescent="0.25">
      <c r="A15" s="15" t="str">
        <f t="shared" si="0"/>
        <v>Children's Harris</v>
      </c>
      <c r="B15" s="16" t="s">
        <v>13</v>
      </c>
      <c r="C15" s="16" t="s">
        <v>120</v>
      </c>
      <c r="D15" s="18">
        <v>9.3851223637376102E-4</v>
      </c>
      <c r="E15" s="17">
        <v>0</v>
      </c>
      <c r="F15" s="19">
        <v>0</v>
      </c>
    </row>
    <row r="16" spans="1:6" x14ac:dyDescent="0.25">
      <c r="A16" s="15" t="str">
        <f t="shared" si="0"/>
        <v>Rural Harris</v>
      </c>
      <c r="B16" s="16" t="s">
        <v>13</v>
      </c>
      <c r="C16" s="16" t="s">
        <v>121</v>
      </c>
      <c r="D16" s="17">
        <v>0</v>
      </c>
      <c r="E16" s="18">
        <v>7.5478212924626415E-4</v>
      </c>
      <c r="F16" s="19">
        <v>0</v>
      </c>
    </row>
    <row r="17" spans="1:6" ht="28.5" x14ac:dyDescent="0.25">
      <c r="A17" s="15" t="str">
        <f t="shared" si="0"/>
        <v>State-owned non-IMD Harris</v>
      </c>
      <c r="B17" s="16" t="s">
        <v>13</v>
      </c>
      <c r="C17" s="16" t="s">
        <v>122</v>
      </c>
      <c r="D17" s="17">
        <v>0</v>
      </c>
      <c r="E17" s="18">
        <v>1.9145672478634797E-4</v>
      </c>
      <c r="F17" s="19">
        <v>0</v>
      </c>
    </row>
    <row r="18" spans="1:6" x14ac:dyDescent="0.25">
      <c r="A18" s="15" t="str">
        <f t="shared" si="0"/>
        <v>Urban Harris</v>
      </c>
      <c r="B18" s="16" t="s">
        <v>13</v>
      </c>
      <c r="C18" s="16" t="s">
        <v>123</v>
      </c>
      <c r="D18" s="17">
        <v>0</v>
      </c>
      <c r="E18" s="18">
        <v>2.43610288038448E-2</v>
      </c>
      <c r="F18" s="19">
        <v>0</v>
      </c>
    </row>
    <row r="19" spans="1:6" x14ac:dyDescent="0.25">
      <c r="A19" s="15" t="str">
        <f t="shared" si="0"/>
        <v>Children's Hidalgo</v>
      </c>
      <c r="B19" s="16" t="s">
        <v>66</v>
      </c>
      <c r="C19" s="16" t="s">
        <v>120</v>
      </c>
      <c r="D19" s="18">
        <v>0.05</v>
      </c>
      <c r="E19" s="17">
        <v>0</v>
      </c>
      <c r="F19" s="20">
        <v>2.7943840160574912E-2</v>
      </c>
    </row>
    <row r="20" spans="1:6" x14ac:dyDescent="0.25">
      <c r="A20" s="15" t="str">
        <f t="shared" si="0"/>
        <v>Rural Hidalgo</v>
      </c>
      <c r="B20" s="16" t="s">
        <v>66</v>
      </c>
      <c r="C20" s="16" t="s">
        <v>121</v>
      </c>
      <c r="D20" s="17">
        <v>0</v>
      </c>
      <c r="E20" s="18">
        <v>7.4862985810295003E-4</v>
      </c>
      <c r="F20" s="19">
        <v>0</v>
      </c>
    </row>
    <row r="21" spans="1:6" ht="28.5" x14ac:dyDescent="0.25">
      <c r="A21" s="15" t="str">
        <f t="shared" si="0"/>
        <v>State-owned non-IMD Hidalgo</v>
      </c>
      <c r="B21" s="16" t="s">
        <v>66</v>
      </c>
      <c r="C21" s="16" t="s">
        <v>122</v>
      </c>
      <c r="D21" s="17">
        <v>0</v>
      </c>
      <c r="E21" s="17">
        <v>0</v>
      </c>
      <c r="F21" s="19">
        <v>0</v>
      </c>
    </row>
    <row r="22" spans="1:6" x14ac:dyDescent="0.25">
      <c r="A22" s="15" t="str">
        <f t="shared" si="0"/>
        <v>Urban Hidalgo</v>
      </c>
      <c r="B22" s="16" t="s">
        <v>66</v>
      </c>
      <c r="C22" s="16" t="s">
        <v>123</v>
      </c>
      <c r="D22" s="17">
        <v>0</v>
      </c>
      <c r="E22" s="18">
        <v>2.8141104088843859E-2</v>
      </c>
      <c r="F22" s="19">
        <v>0</v>
      </c>
    </row>
    <row r="23" spans="1:6" x14ac:dyDescent="0.25">
      <c r="A23" s="15" t="str">
        <f t="shared" si="0"/>
        <v>Children's Jefferson</v>
      </c>
      <c r="B23" s="16" t="s">
        <v>5</v>
      </c>
      <c r="C23" s="16" t="s">
        <v>120</v>
      </c>
      <c r="D23" s="17">
        <v>0</v>
      </c>
      <c r="E23" s="17">
        <v>0</v>
      </c>
      <c r="F23" s="19">
        <v>0</v>
      </c>
    </row>
    <row r="24" spans="1:6" x14ac:dyDescent="0.25">
      <c r="A24" s="15" t="str">
        <f t="shared" si="0"/>
        <v>Rural Jefferson</v>
      </c>
      <c r="B24" s="16" t="s">
        <v>5</v>
      </c>
      <c r="C24" s="16" t="s">
        <v>121</v>
      </c>
      <c r="D24" s="17">
        <v>0</v>
      </c>
      <c r="E24" s="18">
        <v>5.1078681322954192E-3</v>
      </c>
      <c r="F24" s="19">
        <v>0</v>
      </c>
    </row>
    <row r="25" spans="1:6" ht="28.5" x14ac:dyDescent="0.25">
      <c r="A25" s="15" t="str">
        <f t="shared" si="0"/>
        <v>State-owned non-IMD Jefferson</v>
      </c>
      <c r="B25" s="16" t="s">
        <v>5</v>
      </c>
      <c r="C25" s="16" t="s">
        <v>122</v>
      </c>
      <c r="D25" s="17">
        <v>0</v>
      </c>
      <c r="E25" s="17">
        <v>0</v>
      </c>
      <c r="F25" s="19">
        <v>0</v>
      </c>
    </row>
    <row r="26" spans="1:6" x14ac:dyDescent="0.25">
      <c r="A26" s="15" t="str">
        <f t="shared" si="0"/>
        <v>Urban Jefferson</v>
      </c>
      <c r="B26" s="16" t="s">
        <v>5</v>
      </c>
      <c r="C26" s="16" t="s">
        <v>123</v>
      </c>
      <c r="D26" s="17">
        <v>0</v>
      </c>
      <c r="E26" s="18">
        <v>4.2858443876116689E-2</v>
      </c>
      <c r="F26" s="19">
        <v>0</v>
      </c>
    </row>
    <row r="27" spans="1:6" x14ac:dyDescent="0.25">
      <c r="A27" s="15" t="str">
        <f t="shared" si="0"/>
        <v>Children's Lubbock</v>
      </c>
      <c r="B27" s="16" t="s">
        <v>58</v>
      </c>
      <c r="C27" s="16" t="s">
        <v>120</v>
      </c>
      <c r="D27" s="18">
        <v>1.1432311695409659E-2</v>
      </c>
      <c r="E27" s="17">
        <v>0</v>
      </c>
      <c r="F27" s="19">
        <v>0</v>
      </c>
    </row>
    <row r="28" spans="1:6" x14ac:dyDescent="0.25">
      <c r="A28" s="15" t="str">
        <f t="shared" si="0"/>
        <v>Rural Lubbock</v>
      </c>
      <c r="B28" s="16" t="s">
        <v>58</v>
      </c>
      <c r="C28" s="16" t="s">
        <v>121</v>
      </c>
      <c r="D28" s="17">
        <v>0</v>
      </c>
      <c r="E28" s="18">
        <v>1.1481162964161479E-2</v>
      </c>
      <c r="F28" s="19">
        <v>0</v>
      </c>
    </row>
    <row r="29" spans="1:6" ht="28.5" x14ac:dyDescent="0.25">
      <c r="A29" s="15" t="str">
        <f t="shared" si="0"/>
        <v>State-owned non-IMD Lubbock</v>
      </c>
      <c r="B29" s="16" t="s">
        <v>58</v>
      </c>
      <c r="C29" s="16" t="s">
        <v>122</v>
      </c>
      <c r="D29" s="17">
        <v>0</v>
      </c>
      <c r="E29" s="17">
        <v>0</v>
      </c>
      <c r="F29" s="19">
        <v>0</v>
      </c>
    </row>
    <row r="30" spans="1:6" x14ac:dyDescent="0.25">
      <c r="A30" s="15" t="str">
        <f t="shared" si="0"/>
        <v>Urban Lubbock</v>
      </c>
      <c r="B30" s="16" t="s">
        <v>58</v>
      </c>
      <c r="C30" s="16" t="s">
        <v>123</v>
      </c>
      <c r="D30" s="17">
        <v>0</v>
      </c>
      <c r="E30" s="18">
        <v>1.9217023546411249E-2</v>
      </c>
      <c r="F30" s="19">
        <v>0</v>
      </c>
    </row>
    <row r="31" spans="1:6" ht="28.5" x14ac:dyDescent="0.25">
      <c r="A31" s="15" t="str">
        <f t="shared" si="0"/>
        <v>Children's MRSA Central</v>
      </c>
      <c r="B31" s="16" t="s">
        <v>18</v>
      </c>
      <c r="C31" s="16" t="s">
        <v>120</v>
      </c>
      <c r="D31" s="18">
        <v>0.05</v>
      </c>
      <c r="E31" s="17">
        <v>0</v>
      </c>
      <c r="F31" s="20">
        <v>4.9999999999999996E-2</v>
      </c>
    </row>
    <row r="32" spans="1:6" ht="28.5" x14ac:dyDescent="0.25">
      <c r="A32" s="15" t="str">
        <f t="shared" si="0"/>
        <v>Rural MRSA Central</v>
      </c>
      <c r="B32" s="16" t="s">
        <v>18</v>
      </c>
      <c r="C32" s="16" t="s">
        <v>121</v>
      </c>
      <c r="D32" s="17">
        <v>0</v>
      </c>
      <c r="E32" s="18">
        <v>9.3389348163423411E-3</v>
      </c>
      <c r="F32" s="19">
        <v>0</v>
      </c>
    </row>
    <row r="33" spans="1:6" ht="28.5" x14ac:dyDescent="0.25">
      <c r="A33" s="15" t="str">
        <f t="shared" si="0"/>
        <v>State-owned non-IMD MRSA Central</v>
      </c>
      <c r="B33" s="16" t="s">
        <v>18</v>
      </c>
      <c r="C33" s="16" t="s">
        <v>122</v>
      </c>
      <c r="D33" s="17">
        <v>0</v>
      </c>
      <c r="E33" s="17">
        <v>0</v>
      </c>
      <c r="F33" s="19">
        <v>0</v>
      </c>
    </row>
    <row r="34" spans="1:6" ht="28.5" x14ac:dyDescent="0.25">
      <c r="A34" s="15" t="str">
        <f t="shared" si="0"/>
        <v>Urban MRSA Central</v>
      </c>
      <c r="B34" s="16" t="s">
        <v>18</v>
      </c>
      <c r="C34" s="16" t="s">
        <v>123</v>
      </c>
      <c r="D34" s="17">
        <v>0</v>
      </c>
      <c r="E34" s="18">
        <v>2.2189143375013799E-2</v>
      </c>
      <c r="F34" s="19">
        <v>3.5323848369360269E-18</v>
      </c>
    </row>
    <row r="35" spans="1:6" ht="28.5" x14ac:dyDescent="0.25">
      <c r="A35" s="15" t="str">
        <f t="shared" si="0"/>
        <v>Children's MRSA Northeast</v>
      </c>
      <c r="B35" s="16" t="s">
        <v>50</v>
      </c>
      <c r="C35" s="16" t="s">
        <v>120</v>
      </c>
      <c r="D35" s="17">
        <v>0</v>
      </c>
      <c r="E35" s="17">
        <v>0</v>
      </c>
      <c r="F35" s="20">
        <v>1.3748351083010315E-2</v>
      </c>
    </row>
    <row r="36" spans="1:6" ht="28.5" x14ac:dyDescent="0.25">
      <c r="A36" s="15" t="str">
        <f t="shared" si="0"/>
        <v>Rural MRSA Northeast</v>
      </c>
      <c r="B36" s="16" t="s">
        <v>50</v>
      </c>
      <c r="C36" s="16" t="s">
        <v>121</v>
      </c>
      <c r="D36" s="17">
        <v>0</v>
      </c>
      <c r="E36" s="18">
        <v>8.3534298323740073E-3</v>
      </c>
      <c r="F36" s="19">
        <v>0</v>
      </c>
    </row>
    <row r="37" spans="1:6" ht="28.5" x14ac:dyDescent="0.25">
      <c r="A37" s="15" t="str">
        <f t="shared" si="0"/>
        <v>State-owned non-IMD MRSA Northeast</v>
      </c>
      <c r="B37" s="16" t="s">
        <v>50</v>
      </c>
      <c r="C37" s="16" t="s">
        <v>122</v>
      </c>
      <c r="D37" s="17">
        <v>0</v>
      </c>
      <c r="E37" s="18">
        <v>2.3853905160699921E-3</v>
      </c>
      <c r="F37" s="19">
        <v>0</v>
      </c>
    </row>
    <row r="38" spans="1:6" ht="28.5" x14ac:dyDescent="0.25">
      <c r="A38" s="15" t="str">
        <f t="shared" si="0"/>
        <v>Urban MRSA Northeast</v>
      </c>
      <c r="B38" s="16" t="s">
        <v>50</v>
      </c>
      <c r="C38" s="16" t="s">
        <v>123</v>
      </c>
      <c r="D38" s="17">
        <v>0</v>
      </c>
      <c r="E38" s="18">
        <v>7.7860482084871757E-3</v>
      </c>
      <c r="F38" s="19">
        <v>0</v>
      </c>
    </row>
    <row r="39" spans="1:6" ht="28.5" x14ac:dyDescent="0.25">
      <c r="A39" s="15" t="str">
        <f t="shared" si="0"/>
        <v>Children's MRSA West</v>
      </c>
      <c r="B39" s="16" t="s">
        <v>9</v>
      </c>
      <c r="C39" s="16" t="s">
        <v>120</v>
      </c>
      <c r="D39" s="17">
        <v>0</v>
      </c>
      <c r="E39" s="17">
        <v>0</v>
      </c>
      <c r="F39" s="19">
        <v>0</v>
      </c>
    </row>
    <row r="40" spans="1:6" ht="28.5" x14ac:dyDescent="0.25">
      <c r="A40" s="15" t="str">
        <f t="shared" si="0"/>
        <v>Rural MRSA West</v>
      </c>
      <c r="B40" s="16" t="s">
        <v>9</v>
      </c>
      <c r="C40" s="16" t="s">
        <v>121</v>
      </c>
      <c r="D40" s="17">
        <v>0</v>
      </c>
      <c r="E40" s="18">
        <v>2.6407069796366249E-2</v>
      </c>
      <c r="F40" s="19">
        <v>0</v>
      </c>
    </row>
    <row r="41" spans="1:6" ht="28.5" x14ac:dyDescent="0.25">
      <c r="A41" s="15" t="str">
        <f t="shared" si="0"/>
        <v>State-owned non-IMD MRSA West</v>
      </c>
      <c r="B41" s="16" t="s">
        <v>9</v>
      </c>
      <c r="C41" s="16" t="s">
        <v>122</v>
      </c>
      <c r="D41" s="17">
        <v>0</v>
      </c>
      <c r="E41" s="17">
        <v>0</v>
      </c>
      <c r="F41" s="19">
        <v>0</v>
      </c>
    </row>
    <row r="42" spans="1:6" ht="28.5" x14ac:dyDescent="0.25">
      <c r="A42" s="15" t="str">
        <f t="shared" si="0"/>
        <v>Urban MRSA West</v>
      </c>
      <c r="B42" s="16" t="s">
        <v>9</v>
      </c>
      <c r="C42" s="16" t="s">
        <v>123</v>
      </c>
      <c r="D42" s="17">
        <v>0</v>
      </c>
      <c r="E42" s="18">
        <v>1.9508566317190591E-2</v>
      </c>
      <c r="F42" s="19">
        <v>0</v>
      </c>
    </row>
    <row r="43" spans="1:6" x14ac:dyDescent="0.25">
      <c r="A43" s="15" t="str">
        <f t="shared" si="0"/>
        <v>Children's Nueces</v>
      </c>
      <c r="B43" s="16" t="s">
        <v>24</v>
      </c>
      <c r="C43" s="16" t="s">
        <v>120</v>
      </c>
      <c r="D43" s="18">
        <v>0.05</v>
      </c>
      <c r="E43" s="17">
        <v>0</v>
      </c>
      <c r="F43" s="20">
        <v>4.4389343447936998E-2</v>
      </c>
    </row>
    <row r="44" spans="1:6" x14ac:dyDescent="0.25">
      <c r="A44" s="15" t="str">
        <f t="shared" si="0"/>
        <v>Rural Nueces</v>
      </c>
      <c r="B44" s="16" t="s">
        <v>24</v>
      </c>
      <c r="C44" s="16" t="s">
        <v>121</v>
      </c>
      <c r="D44" s="17">
        <v>0</v>
      </c>
      <c r="E44" s="18">
        <v>3.0168069594940054E-3</v>
      </c>
      <c r="F44" s="19">
        <v>0</v>
      </c>
    </row>
    <row r="45" spans="1:6" ht="28.5" x14ac:dyDescent="0.25">
      <c r="A45" s="15" t="str">
        <f t="shared" si="0"/>
        <v>State-owned non-IMD Nueces</v>
      </c>
      <c r="B45" s="16" t="s">
        <v>24</v>
      </c>
      <c r="C45" s="16" t="s">
        <v>122</v>
      </c>
      <c r="D45" s="17">
        <v>0</v>
      </c>
      <c r="E45" s="17">
        <v>0</v>
      </c>
      <c r="F45" s="19">
        <v>0</v>
      </c>
    </row>
    <row r="46" spans="1:6" x14ac:dyDescent="0.25">
      <c r="A46" s="15" t="str">
        <f t="shared" si="0"/>
        <v>Urban Nueces</v>
      </c>
      <c r="B46" s="16" t="s">
        <v>24</v>
      </c>
      <c r="C46" s="16" t="s">
        <v>123</v>
      </c>
      <c r="D46" s="17">
        <v>0</v>
      </c>
      <c r="E46" s="18">
        <v>4.6983193040505994E-2</v>
      </c>
      <c r="F46" s="20">
        <v>5.6106565520630067E-3</v>
      </c>
    </row>
    <row r="47" spans="1:6" x14ac:dyDescent="0.25">
      <c r="A47" s="15" t="str">
        <f t="shared" si="0"/>
        <v>Children's Tarrant</v>
      </c>
      <c r="B47" s="16" t="s">
        <v>39</v>
      </c>
      <c r="C47" s="16" t="s">
        <v>120</v>
      </c>
      <c r="D47" s="18">
        <v>1.6422511216408651E-3</v>
      </c>
      <c r="E47" s="17">
        <v>0</v>
      </c>
      <c r="F47" s="19">
        <v>0</v>
      </c>
    </row>
    <row r="48" spans="1:6" x14ac:dyDescent="0.25">
      <c r="A48" s="15" t="str">
        <f t="shared" si="0"/>
        <v>Rural Tarrant</v>
      </c>
      <c r="B48" s="16" t="s">
        <v>39</v>
      </c>
      <c r="C48" s="16" t="s">
        <v>121</v>
      </c>
      <c r="D48" s="17">
        <v>0</v>
      </c>
      <c r="E48" s="18">
        <v>4.3324881210025766E-4</v>
      </c>
      <c r="F48" s="19">
        <v>0</v>
      </c>
    </row>
    <row r="49" spans="1:6" ht="28.5" x14ac:dyDescent="0.25">
      <c r="A49" s="15" t="str">
        <f t="shared" si="0"/>
        <v>State-owned non-IMD Tarrant</v>
      </c>
      <c r="B49" s="16" t="s">
        <v>39</v>
      </c>
      <c r="C49" s="16" t="s">
        <v>122</v>
      </c>
      <c r="D49" s="17">
        <v>0</v>
      </c>
      <c r="E49" s="17">
        <v>0</v>
      </c>
      <c r="F49" s="19">
        <v>0</v>
      </c>
    </row>
    <row r="50" spans="1:6" x14ac:dyDescent="0.25">
      <c r="A50" s="15" t="str">
        <f t="shared" si="0"/>
        <v>Urban Tarrant</v>
      </c>
      <c r="B50" s="16" t="s">
        <v>39</v>
      </c>
      <c r="C50" s="16" t="s">
        <v>123</v>
      </c>
      <c r="D50" s="17">
        <v>0</v>
      </c>
      <c r="E50" s="18">
        <v>4.9566751187899744E-2</v>
      </c>
      <c r="F50" s="20">
        <v>2.231346474884913E-2</v>
      </c>
    </row>
    <row r="51" spans="1:6" x14ac:dyDescent="0.25">
      <c r="A51" s="15" t="str">
        <f t="shared" si="0"/>
        <v>Children's Travis</v>
      </c>
      <c r="B51" s="16" t="s">
        <v>41</v>
      </c>
      <c r="C51" s="16" t="s">
        <v>120</v>
      </c>
      <c r="D51" s="18">
        <v>1.6979063056340605E-3</v>
      </c>
      <c r="E51" s="17">
        <v>0</v>
      </c>
      <c r="F51" s="19">
        <v>0</v>
      </c>
    </row>
    <row r="52" spans="1:6" x14ac:dyDescent="0.25">
      <c r="A52" s="15" t="str">
        <f t="shared" si="0"/>
        <v>Rural Travis</v>
      </c>
      <c r="B52" s="16" t="s">
        <v>41</v>
      </c>
      <c r="C52" s="16" t="s">
        <v>121</v>
      </c>
      <c r="D52" s="17">
        <v>0</v>
      </c>
      <c r="E52" s="18">
        <v>3.0947751897437768E-3</v>
      </c>
      <c r="F52" s="19">
        <v>0</v>
      </c>
    </row>
    <row r="53" spans="1:6" ht="28.5" x14ac:dyDescent="0.25">
      <c r="A53" s="15" t="str">
        <f t="shared" si="0"/>
        <v>State-owned non-IMD Travis</v>
      </c>
      <c r="B53" s="16" t="s">
        <v>41</v>
      </c>
      <c r="C53" s="16" t="s">
        <v>122</v>
      </c>
      <c r="D53" s="17">
        <v>0</v>
      </c>
      <c r="E53" s="17">
        <v>0</v>
      </c>
      <c r="F53" s="19">
        <v>0</v>
      </c>
    </row>
    <row r="54" spans="1:6" ht="15.75" thickBot="1" x14ac:dyDescent="0.3">
      <c r="A54" s="21" t="str">
        <f t="shared" si="0"/>
        <v>Urban Travis</v>
      </c>
      <c r="B54" s="22" t="s">
        <v>41</v>
      </c>
      <c r="C54" s="22" t="s">
        <v>123</v>
      </c>
      <c r="D54" s="23">
        <v>0</v>
      </c>
      <c r="E54" s="24">
        <v>1.6148722677364648E-2</v>
      </c>
      <c r="F54" s="25">
        <v>0</v>
      </c>
    </row>
    <row r="55" spans="1:6" ht="14.65" customHeight="1" thickBot="1" x14ac:dyDescent="0.3">
      <c r="A55" s="53" t="s">
        <v>124</v>
      </c>
      <c r="B55" s="54"/>
      <c r="C55" s="54"/>
      <c r="D55" s="54"/>
      <c r="E55" s="54"/>
      <c r="F55" s="55"/>
    </row>
    <row r="56" spans="1:6" ht="55.9" customHeight="1" thickBot="1" x14ac:dyDescent="0.3">
      <c r="A56" s="56" t="s">
        <v>125</v>
      </c>
      <c r="B56" s="57"/>
      <c r="C56" s="57"/>
      <c r="D56" s="57"/>
      <c r="E56" s="57"/>
      <c r="F56" s="58"/>
    </row>
  </sheetData>
  <autoFilter ref="A2:F56" xr:uid="{AD1F1581-48AF-486D-9B1C-18B36CE009A5}"/>
  <mergeCells count="3">
    <mergeCell ref="A1:F1"/>
    <mergeCell ref="A55:F55"/>
    <mergeCell ref="A56:F56"/>
  </mergeCells>
  <conditionalFormatting sqref="D3:F27 D29:F29 D28 F28 D31:F42 D30 F30 D44:F49 D43:E43 D51:F54 D50:E50">
    <cfRule type="expression" dxfId="11" priority="5">
      <formula>#REF!="N"</formula>
    </cfRule>
  </conditionalFormatting>
  <conditionalFormatting sqref="E28">
    <cfRule type="expression" dxfId="10" priority="4">
      <formula>#REF!="N"</formula>
    </cfRule>
  </conditionalFormatting>
  <conditionalFormatting sqref="E30">
    <cfRule type="expression" dxfId="9" priority="3">
      <formula>#REF!="N"</formula>
    </cfRule>
  </conditionalFormatting>
  <conditionalFormatting sqref="F43">
    <cfRule type="expression" dxfId="8" priority="2">
      <formula>#REF!="N"</formula>
    </cfRule>
  </conditionalFormatting>
  <conditionalFormatting sqref="F50">
    <cfRule type="expression" dxfId="7" priority="1">
      <formula>#REF!="N"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A032-279B-4811-B2F1-2337622E5158}">
  <sheetPr>
    <tabColor rgb="FF92D050"/>
  </sheetPr>
  <dimension ref="A1:N443"/>
  <sheetViews>
    <sheetView zoomScale="85" zoomScaleNormal="85" workbookViewId="0">
      <selection activeCell="N4" sqref="N4"/>
    </sheetView>
  </sheetViews>
  <sheetFormatPr defaultRowHeight="15" x14ac:dyDescent="0.25"/>
  <cols>
    <col min="2" max="2" width="37.5703125" bestFit="1" customWidth="1"/>
    <col min="3" max="3" width="18.28515625" customWidth="1"/>
    <col min="4" max="4" width="37.5703125" bestFit="1" customWidth="1"/>
    <col min="5" max="5" width="14.5703125" bestFit="1" customWidth="1"/>
    <col min="6" max="6" width="13.140625" customWidth="1"/>
    <col min="7" max="7" width="10.7109375" customWidth="1"/>
    <col min="8" max="8" width="12.7109375" customWidth="1"/>
    <col min="9" max="9" width="17.7109375" bestFit="1" customWidth="1"/>
    <col min="10" max="10" width="16.140625" bestFit="1" customWidth="1"/>
    <col min="11" max="11" width="16.7109375" customWidth="1"/>
    <col min="12" max="12" width="16" customWidth="1"/>
    <col min="13" max="13" width="16.7109375" customWidth="1"/>
    <col min="14" max="14" width="16.42578125" customWidth="1"/>
  </cols>
  <sheetData>
    <row r="1" spans="1:14" ht="45" x14ac:dyDescent="0.25">
      <c r="I1" s="9" t="s">
        <v>135</v>
      </c>
      <c r="J1" s="29">
        <v>0.39990000000000003</v>
      </c>
      <c r="N1" s="30"/>
    </row>
    <row r="2" spans="1:14" x14ac:dyDescent="0.25">
      <c r="I2" s="30">
        <f>SUM(I4:I443)</f>
        <v>659616262.97000015</v>
      </c>
      <c r="J2" s="30">
        <f>SUM(J4:J443)</f>
        <v>284882987.06000012</v>
      </c>
      <c r="K2" s="30">
        <f t="shared" ref="K2:N2" si="0">SUM(K4:K443)</f>
        <v>334442200.11999995</v>
      </c>
      <c r="L2" s="30">
        <f t="shared" si="0"/>
        <v>144442910.73999998</v>
      </c>
      <c r="M2" s="30">
        <f t="shared" si="0"/>
        <v>325174062.8499999</v>
      </c>
      <c r="N2" s="30">
        <f t="shared" si="0"/>
        <v>140440076.32000005</v>
      </c>
    </row>
    <row r="3" spans="1:14" ht="75" x14ac:dyDescent="0.25">
      <c r="A3" s="39" t="s">
        <v>0</v>
      </c>
      <c r="B3" s="40" t="s">
        <v>1</v>
      </c>
      <c r="C3" s="41" t="s">
        <v>126</v>
      </c>
      <c r="D3" s="40" t="s">
        <v>127</v>
      </c>
      <c r="E3" s="40" t="s">
        <v>128</v>
      </c>
      <c r="F3" s="41" t="s">
        <v>2</v>
      </c>
      <c r="G3" s="40" t="s">
        <v>129</v>
      </c>
      <c r="H3" s="41" t="s">
        <v>130</v>
      </c>
      <c r="I3" s="42" t="s">
        <v>134</v>
      </c>
      <c r="J3" s="42" t="s">
        <v>139</v>
      </c>
      <c r="K3" s="43" t="s">
        <v>131</v>
      </c>
      <c r="L3" s="43" t="s">
        <v>137</v>
      </c>
      <c r="M3" s="34" t="s">
        <v>136</v>
      </c>
      <c r="N3" s="35" t="s">
        <v>138</v>
      </c>
    </row>
    <row r="4" spans="1:14" x14ac:dyDescent="0.25">
      <c r="A4" s="48">
        <v>10</v>
      </c>
      <c r="B4" t="s">
        <v>8</v>
      </c>
      <c r="C4" s="27">
        <v>274828212.04970443</v>
      </c>
      <c r="D4" t="s">
        <v>8</v>
      </c>
      <c r="E4" t="s">
        <v>41</v>
      </c>
      <c r="F4" t="s">
        <v>10</v>
      </c>
      <c r="G4" t="s">
        <v>123</v>
      </c>
      <c r="H4" s="29">
        <f>_xlfn.IFS(F4="STAR Kids",INDEX('ATLIS Percentages'!D:D,MATCH($G:$G&amp;" "&amp;$E:$E,'ATLIS Percentages'!$A:$A,0)),
F4="STAR+PLUS",INDEX('ATLIS Percentages'!E:E,MATCH($G:$G&amp;" "&amp;$E:$E,'ATLIS Percentages'!$A:$A,0)),
F4="STAR",INDEX('ATLIS Percentages'!F:F,MATCH($G:$G&amp;" "&amp;$E:$E,'ATLIS Percentages'!$A:$A,0)))</f>
        <v>0</v>
      </c>
      <c r="I4" s="30">
        <f>ROUND(C4*H4,2)</f>
        <v>0</v>
      </c>
      <c r="J4" s="30">
        <f>ROUND(I4*$J$1*1.08,2)</f>
        <v>0</v>
      </c>
      <c r="K4" s="30">
        <f>INDEX('IGT Calculation_1stHalf'!J:J,MATCH($A:$A&amp;"-"&amp;$G:$G&amp;"-"&amp;$E:$E&amp;"-"&amp;$F:$F,'IGT Calculation_1stHalf'!A:A,0))</f>
        <v>0</v>
      </c>
      <c r="L4" s="30">
        <f>INDEX('IGT Calculation_1stHalf'!K:K,MATCH(A:A&amp;"-"&amp;G:G&amp;"-"&amp;E:E&amp;"-"&amp;F:F,'IGT Calculation_1stHalf'!A:A,0))</f>
        <v>0</v>
      </c>
      <c r="M4" s="36">
        <f>ROUND(I4-K4,2)</f>
        <v>0</v>
      </c>
      <c r="N4" s="37">
        <f>ROUND(M4*$J$1*1.08,2)</f>
        <v>0</v>
      </c>
    </row>
    <row r="5" spans="1:14" x14ac:dyDescent="0.25">
      <c r="A5" s="48">
        <v>18</v>
      </c>
      <c r="B5" t="s">
        <v>12</v>
      </c>
      <c r="C5" s="27">
        <v>362599184.45759612</v>
      </c>
      <c r="D5" t="s">
        <v>12</v>
      </c>
      <c r="E5" t="s">
        <v>41</v>
      </c>
      <c r="F5" t="s">
        <v>14</v>
      </c>
      <c r="G5" t="s">
        <v>123</v>
      </c>
      <c r="H5" s="29">
        <f>_xlfn.IFS(F5="STAR Kids",INDEX('ATLIS Percentages'!D:D,MATCH($G:$G&amp;" "&amp;$E:$E,'ATLIS Percentages'!$A:$A,0)),
F5="STAR+PLUS",INDEX('ATLIS Percentages'!E:E,MATCH($G:$G&amp;" "&amp;$E:$E,'ATLIS Percentages'!$A:$A,0)),
F5="STAR",INDEX('ATLIS Percentages'!F:F,MATCH($G:$G&amp;" "&amp;$E:$E,'ATLIS Percentages'!$A:$A,0)))</f>
        <v>1.6148722677364648E-2</v>
      </c>
      <c r="I5" s="30">
        <f t="shared" ref="I5:I68" si="1">ROUND(C5*H5,2)</f>
        <v>5855513.6699999999</v>
      </c>
      <c r="J5" s="30">
        <f t="shared" ref="J5:J68" si="2">ROUND(I5*$J$1*1.08,2)</f>
        <v>2528949.5099999998</v>
      </c>
      <c r="K5" s="30">
        <f>INDEX('IGT Calculation_1stHalf'!J:J,MATCH($A:$A&amp;"-"&amp;$G:$G&amp;"-"&amp;$E:$E&amp;"-"&amp;$F:$F,'IGT Calculation_1stHalf'!A:A,0))</f>
        <v>3054555.87</v>
      </c>
      <c r="L5" s="30">
        <f>INDEX('IGT Calculation_1stHalf'!K:K,MATCH(A:A&amp;"-"&amp;G:G&amp;"-"&amp;E:E&amp;"-"&amp;F:F,'IGT Calculation_1stHalf'!A:A,0))</f>
        <v>1319238.24</v>
      </c>
      <c r="M5" s="36">
        <f t="shared" ref="M5:M68" si="3">ROUND(I5-K5,2)</f>
        <v>2800957.8</v>
      </c>
      <c r="N5" s="37">
        <f t="shared" ref="N5:N68" si="4">ROUND(M5*$J$1*1.08,2)</f>
        <v>1209711.27</v>
      </c>
    </row>
    <row r="6" spans="1:14" x14ac:dyDescent="0.25">
      <c r="A6" s="48">
        <v>19</v>
      </c>
      <c r="B6" t="s">
        <v>21</v>
      </c>
      <c r="C6" s="27">
        <v>0</v>
      </c>
      <c r="D6" t="s">
        <v>21</v>
      </c>
      <c r="E6" t="s">
        <v>41</v>
      </c>
      <c r="F6" t="s">
        <v>14</v>
      </c>
      <c r="G6" t="s">
        <v>123</v>
      </c>
      <c r="H6" s="29">
        <f>_xlfn.IFS(F6="STAR Kids",INDEX('ATLIS Percentages'!D:D,MATCH($G:$G&amp;" "&amp;$E:$E,'ATLIS Percentages'!$A:$A,0)),
F6="STAR+PLUS",INDEX('ATLIS Percentages'!E:E,MATCH($G:$G&amp;" "&amp;$E:$E,'ATLIS Percentages'!$A:$A,0)),
F6="STAR",INDEX('ATLIS Percentages'!F:F,MATCH($G:$G&amp;" "&amp;$E:$E,'ATLIS Percentages'!$A:$A,0)))</f>
        <v>1.6148722677364648E-2</v>
      </c>
      <c r="I6" s="30">
        <f t="shared" si="1"/>
        <v>0</v>
      </c>
      <c r="J6" s="30">
        <f t="shared" si="2"/>
        <v>0</v>
      </c>
      <c r="K6" s="30">
        <f>INDEX('IGT Calculation_1stHalf'!J:J,MATCH($A:$A&amp;"-"&amp;$G:$G&amp;"-"&amp;$E:$E&amp;"-"&amp;$F:$F,'IGT Calculation_1stHalf'!A:A,0))</f>
        <v>0</v>
      </c>
      <c r="L6" s="30">
        <f>INDEX('IGT Calculation_1stHalf'!K:K,MATCH(A:A&amp;"-"&amp;G:G&amp;"-"&amp;E:E&amp;"-"&amp;F:F,'IGT Calculation_1stHalf'!A:A,0))</f>
        <v>0</v>
      </c>
      <c r="M6" s="36">
        <f t="shared" si="3"/>
        <v>0</v>
      </c>
      <c r="N6" s="37">
        <f t="shared" si="4"/>
        <v>0</v>
      </c>
    </row>
    <row r="7" spans="1:14" x14ac:dyDescent="0.25">
      <c r="A7" s="48">
        <v>31</v>
      </c>
      <c r="B7" t="s">
        <v>28</v>
      </c>
      <c r="C7" s="27">
        <v>15485129.99347626</v>
      </c>
      <c r="D7" t="s">
        <v>28</v>
      </c>
      <c r="E7" t="s">
        <v>45</v>
      </c>
      <c r="F7" t="s">
        <v>10</v>
      </c>
      <c r="G7" t="s">
        <v>123</v>
      </c>
      <c r="H7" s="29">
        <f>_xlfn.IFS(F7="STAR Kids",INDEX('ATLIS Percentages'!D:D,MATCH($G:$G&amp;" "&amp;$E:$E,'ATLIS Percentages'!$A:$A,0)),
F7="STAR+PLUS",INDEX('ATLIS Percentages'!E:E,MATCH($G:$G&amp;" "&amp;$E:$E,'ATLIS Percentages'!$A:$A,0)),
F7="STAR",INDEX('ATLIS Percentages'!F:F,MATCH($G:$G&amp;" "&amp;$E:$E,'ATLIS Percentages'!$A:$A,0)))</f>
        <v>0</v>
      </c>
      <c r="I7" s="30">
        <f t="shared" si="1"/>
        <v>0</v>
      </c>
      <c r="J7" s="30">
        <f t="shared" si="2"/>
        <v>0</v>
      </c>
      <c r="K7" s="30">
        <f>INDEX('IGT Calculation_1stHalf'!J:J,MATCH($A:$A&amp;"-"&amp;$G:$G&amp;"-"&amp;$E:$E&amp;"-"&amp;$F:$F,'IGT Calculation_1stHalf'!A:A,0))</f>
        <v>0</v>
      </c>
      <c r="L7" s="30">
        <f>INDEX('IGT Calculation_1stHalf'!K:K,MATCH(A:A&amp;"-"&amp;G:G&amp;"-"&amp;E:E&amp;"-"&amp;F:F,'IGT Calculation_1stHalf'!A:A,0))</f>
        <v>0</v>
      </c>
      <c r="M7" s="36">
        <f t="shared" si="3"/>
        <v>0</v>
      </c>
      <c r="N7" s="37">
        <f t="shared" si="4"/>
        <v>0</v>
      </c>
    </row>
    <row r="8" spans="1:14" x14ac:dyDescent="0.25">
      <c r="A8" s="48">
        <v>33</v>
      </c>
      <c r="B8" t="s">
        <v>28</v>
      </c>
      <c r="C8" s="27">
        <v>240220744.86951336</v>
      </c>
      <c r="D8" t="s">
        <v>28</v>
      </c>
      <c r="E8" t="s">
        <v>45</v>
      </c>
      <c r="F8" t="s">
        <v>14</v>
      </c>
      <c r="G8" t="s">
        <v>123</v>
      </c>
      <c r="H8" s="29">
        <f>_xlfn.IFS(F8="STAR Kids",INDEX('ATLIS Percentages'!D:D,MATCH($G:$G&amp;" "&amp;$E:$E,'ATLIS Percentages'!$A:$A,0)),
F8="STAR+PLUS",INDEX('ATLIS Percentages'!E:E,MATCH($G:$G&amp;" "&amp;$E:$E,'ATLIS Percentages'!$A:$A,0)),
F8="STAR",INDEX('ATLIS Percentages'!F:F,MATCH($G:$G&amp;" "&amp;$E:$E,'ATLIS Percentages'!$A:$A,0)))</f>
        <v>4.3247235776152318E-2</v>
      </c>
      <c r="I8" s="30">
        <f t="shared" si="1"/>
        <v>10388883.189999999</v>
      </c>
      <c r="J8" s="30">
        <f t="shared" si="2"/>
        <v>4486875.54</v>
      </c>
      <c r="K8" s="30">
        <f>INDEX('IGT Calculation_1stHalf'!J:J,MATCH($A:$A&amp;"-"&amp;$G:$G&amp;"-"&amp;$E:$E&amp;"-"&amp;$F:$F,'IGT Calculation_1stHalf'!A:A,0))</f>
        <v>5336497.38</v>
      </c>
      <c r="L8" s="30">
        <f>INDEX('IGT Calculation_1stHalf'!K:K,MATCH(A:A&amp;"-"&amp;G:G&amp;"-"&amp;E:E&amp;"-"&amp;F:F,'IGT Calculation_1stHalf'!A:A,0))</f>
        <v>2304790.5299999998</v>
      </c>
      <c r="M8" s="36">
        <f t="shared" si="3"/>
        <v>5052385.8099999996</v>
      </c>
      <c r="N8" s="37">
        <f t="shared" si="4"/>
        <v>2182085.0099999998</v>
      </c>
    </row>
    <row r="9" spans="1:14" x14ac:dyDescent="0.25">
      <c r="A9" s="48">
        <v>34</v>
      </c>
      <c r="B9" t="s">
        <v>21</v>
      </c>
      <c r="C9" s="27">
        <v>0</v>
      </c>
      <c r="D9" t="s">
        <v>21</v>
      </c>
      <c r="E9" t="s">
        <v>45</v>
      </c>
      <c r="F9" t="s">
        <v>14</v>
      </c>
      <c r="G9" t="s">
        <v>123</v>
      </c>
      <c r="H9" s="29">
        <f>_xlfn.IFS(F9="STAR Kids",INDEX('ATLIS Percentages'!D:D,MATCH($G:$G&amp;" "&amp;$E:$E,'ATLIS Percentages'!$A:$A,0)),
F9="STAR+PLUS",INDEX('ATLIS Percentages'!E:E,MATCH($G:$G&amp;" "&amp;$E:$E,'ATLIS Percentages'!$A:$A,0)),
F9="STAR",INDEX('ATLIS Percentages'!F:F,MATCH($G:$G&amp;" "&amp;$E:$E,'ATLIS Percentages'!$A:$A,0)))</f>
        <v>4.3247235776152318E-2</v>
      </c>
      <c r="I9" s="30">
        <f t="shared" si="1"/>
        <v>0</v>
      </c>
      <c r="J9" s="30">
        <f t="shared" si="2"/>
        <v>0</v>
      </c>
      <c r="K9" s="30">
        <f>INDEX('IGT Calculation_1stHalf'!J:J,MATCH($A:$A&amp;"-"&amp;$G:$G&amp;"-"&amp;$E:$E&amp;"-"&amp;$F:$F,'IGT Calculation_1stHalf'!A:A,0))</f>
        <v>0</v>
      </c>
      <c r="L9" s="30">
        <f>INDEX('IGT Calculation_1stHalf'!K:K,MATCH(A:A&amp;"-"&amp;G:G&amp;"-"&amp;E:E&amp;"-"&amp;F:F,'IGT Calculation_1stHalf'!A:A,0))</f>
        <v>0</v>
      </c>
      <c r="M9" s="36">
        <f t="shared" si="3"/>
        <v>0</v>
      </c>
      <c r="N9" s="37">
        <f t="shared" si="4"/>
        <v>0</v>
      </c>
    </row>
    <row r="10" spans="1:14" x14ac:dyDescent="0.25">
      <c r="A10" s="48">
        <v>36</v>
      </c>
      <c r="B10" t="s">
        <v>8</v>
      </c>
      <c r="C10" s="27">
        <v>135301844.79795015</v>
      </c>
      <c r="D10" t="s">
        <v>8</v>
      </c>
      <c r="E10" t="s">
        <v>45</v>
      </c>
      <c r="F10" t="s">
        <v>10</v>
      </c>
      <c r="G10" t="s">
        <v>123</v>
      </c>
      <c r="H10" s="29">
        <f>_xlfn.IFS(F10="STAR Kids",INDEX('ATLIS Percentages'!D:D,MATCH($G:$G&amp;" "&amp;$E:$E,'ATLIS Percentages'!$A:$A,0)),
F10="STAR+PLUS",INDEX('ATLIS Percentages'!E:E,MATCH($G:$G&amp;" "&amp;$E:$E,'ATLIS Percentages'!$A:$A,0)),
F10="STAR",INDEX('ATLIS Percentages'!F:F,MATCH($G:$G&amp;" "&amp;$E:$E,'ATLIS Percentages'!$A:$A,0)))</f>
        <v>0</v>
      </c>
      <c r="I10" s="30">
        <f t="shared" si="1"/>
        <v>0</v>
      </c>
      <c r="J10" s="30">
        <f t="shared" si="2"/>
        <v>0</v>
      </c>
      <c r="K10" s="30">
        <f>INDEX('IGT Calculation_1stHalf'!J:J,MATCH($A:$A&amp;"-"&amp;$G:$G&amp;"-"&amp;$E:$E&amp;"-"&amp;$F:$F,'IGT Calculation_1stHalf'!A:A,0))</f>
        <v>0</v>
      </c>
      <c r="L10" s="30">
        <f>INDEX('IGT Calculation_1stHalf'!K:K,MATCH(A:A&amp;"-"&amp;G:G&amp;"-"&amp;E:E&amp;"-"&amp;F:F,'IGT Calculation_1stHalf'!A:A,0))</f>
        <v>0</v>
      </c>
      <c r="M10" s="36">
        <f t="shared" si="3"/>
        <v>0</v>
      </c>
      <c r="N10" s="37">
        <f t="shared" si="4"/>
        <v>0</v>
      </c>
    </row>
    <row r="11" spans="1:14" x14ac:dyDescent="0.25">
      <c r="A11" s="48">
        <v>37</v>
      </c>
      <c r="B11" t="s">
        <v>44</v>
      </c>
      <c r="C11" s="27">
        <v>190301896.30776477</v>
      </c>
      <c r="D11" t="s">
        <v>44</v>
      </c>
      <c r="E11" t="s">
        <v>45</v>
      </c>
      <c r="F11" t="s">
        <v>10</v>
      </c>
      <c r="G11" t="s">
        <v>123</v>
      </c>
      <c r="H11" s="29">
        <f>_xlfn.IFS(F11="STAR Kids",INDEX('ATLIS Percentages'!D:D,MATCH($G:$G&amp;" "&amp;$E:$E,'ATLIS Percentages'!$A:$A,0)),
F11="STAR+PLUS",INDEX('ATLIS Percentages'!E:E,MATCH($G:$G&amp;" "&amp;$E:$E,'ATLIS Percentages'!$A:$A,0)),
F11="STAR",INDEX('ATLIS Percentages'!F:F,MATCH($G:$G&amp;" "&amp;$E:$E,'ATLIS Percentages'!$A:$A,0)))</f>
        <v>0</v>
      </c>
      <c r="I11" s="30">
        <f t="shared" si="1"/>
        <v>0</v>
      </c>
      <c r="J11" s="30">
        <f t="shared" si="2"/>
        <v>0</v>
      </c>
      <c r="K11" s="30">
        <f>INDEX('IGT Calculation_1stHalf'!J:J,MATCH($A:$A&amp;"-"&amp;$G:$G&amp;"-"&amp;$E:$E&amp;"-"&amp;$F:$F,'IGT Calculation_1stHalf'!A:A,0))</f>
        <v>0</v>
      </c>
      <c r="L11" s="30">
        <f>INDEX('IGT Calculation_1stHalf'!K:K,MATCH(A:A&amp;"-"&amp;G:G&amp;"-"&amp;E:E&amp;"-"&amp;F:F,'IGT Calculation_1stHalf'!A:A,0))</f>
        <v>0</v>
      </c>
      <c r="M11" s="36">
        <f t="shared" si="3"/>
        <v>0</v>
      </c>
      <c r="N11" s="37">
        <f t="shared" si="4"/>
        <v>0</v>
      </c>
    </row>
    <row r="12" spans="1:14" x14ac:dyDescent="0.25">
      <c r="A12" s="48">
        <v>40</v>
      </c>
      <c r="B12" t="s">
        <v>8</v>
      </c>
      <c r="C12" s="27">
        <v>403549074.68491966</v>
      </c>
      <c r="D12" t="s">
        <v>8</v>
      </c>
      <c r="E12" t="s">
        <v>22</v>
      </c>
      <c r="F12" t="s">
        <v>10</v>
      </c>
      <c r="G12" t="s">
        <v>123</v>
      </c>
      <c r="H12" s="29">
        <f>_xlfn.IFS(F12="STAR Kids",INDEX('ATLIS Percentages'!D:D,MATCH($G:$G&amp;" "&amp;$E:$E,'ATLIS Percentages'!$A:$A,0)),
F12="STAR+PLUS",INDEX('ATLIS Percentages'!E:E,MATCH($G:$G&amp;" "&amp;$E:$E,'ATLIS Percentages'!$A:$A,0)),
F12="STAR",INDEX('ATLIS Percentages'!F:F,MATCH($G:$G&amp;" "&amp;$E:$E,'ATLIS Percentages'!$A:$A,0)))</f>
        <v>1.9347237462127114E-2</v>
      </c>
      <c r="I12" s="30">
        <f t="shared" si="1"/>
        <v>7807559.7800000003</v>
      </c>
      <c r="J12" s="30">
        <f t="shared" si="2"/>
        <v>3372022.61</v>
      </c>
      <c r="K12" s="30">
        <f>INDEX('IGT Calculation_1stHalf'!J:J,MATCH($A:$A&amp;"-"&amp;$G:$G&amp;"-"&amp;$E:$E&amp;"-"&amp;$F:$F,'IGT Calculation_1stHalf'!A:A,0))</f>
        <v>3966296.5</v>
      </c>
      <c r="L12" s="30">
        <f>INDEX('IGT Calculation_1stHalf'!K:K,MATCH(A:A&amp;"-"&amp;G:G&amp;"-"&amp;E:E&amp;"-"&amp;F:F,'IGT Calculation_1stHalf'!A:A,0))</f>
        <v>1713011.73</v>
      </c>
      <c r="M12" s="36">
        <f t="shared" si="3"/>
        <v>3841263.28</v>
      </c>
      <c r="N12" s="37">
        <f t="shared" si="4"/>
        <v>1659010.88</v>
      </c>
    </row>
    <row r="13" spans="1:14" x14ac:dyDescent="0.25">
      <c r="A13" s="48">
        <v>42</v>
      </c>
      <c r="B13" t="s">
        <v>61</v>
      </c>
      <c r="C13" s="27">
        <v>353856334.29277378</v>
      </c>
      <c r="D13" t="s">
        <v>61</v>
      </c>
      <c r="E13" t="s">
        <v>22</v>
      </c>
      <c r="F13" t="s">
        <v>10</v>
      </c>
      <c r="G13" t="s">
        <v>123</v>
      </c>
      <c r="H13" s="29">
        <f>_xlfn.IFS(F13="STAR Kids",INDEX('ATLIS Percentages'!D:D,MATCH($G:$G&amp;" "&amp;$E:$E,'ATLIS Percentages'!$A:$A,0)),
F13="STAR+PLUS",INDEX('ATLIS Percentages'!E:E,MATCH($G:$G&amp;" "&amp;$E:$E,'ATLIS Percentages'!$A:$A,0)),
F13="STAR",INDEX('ATLIS Percentages'!F:F,MATCH($G:$G&amp;" "&amp;$E:$E,'ATLIS Percentages'!$A:$A,0)))</f>
        <v>1.9347237462127114E-2</v>
      </c>
      <c r="I13" s="30">
        <f t="shared" si="1"/>
        <v>6846142.5300000003</v>
      </c>
      <c r="J13" s="30">
        <f t="shared" si="2"/>
        <v>2956794.19</v>
      </c>
      <c r="K13" s="30">
        <f>INDEX('IGT Calculation_1stHalf'!J:J,MATCH($A:$A&amp;"-"&amp;$G:$G&amp;"-"&amp;$E:$E&amp;"-"&amp;$F:$F,'IGT Calculation_1stHalf'!A:A,0))</f>
        <v>3408859.2</v>
      </c>
      <c r="L13" s="30">
        <f>INDEX('IGT Calculation_1stHalf'!K:K,MATCH(A:A&amp;"-"&amp;G:G&amp;"-"&amp;E:E&amp;"-"&amp;F:F,'IGT Calculation_1stHalf'!A:A,0))</f>
        <v>1472259.02</v>
      </c>
      <c r="M13" s="36">
        <f t="shared" si="3"/>
        <v>3437283.33</v>
      </c>
      <c r="N13" s="37">
        <f t="shared" si="4"/>
        <v>1484535.17</v>
      </c>
    </row>
    <row r="14" spans="1:14" x14ac:dyDescent="0.25">
      <c r="A14" s="48">
        <v>43</v>
      </c>
      <c r="B14" t="s">
        <v>23</v>
      </c>
      <c r="C14" s="27">
        <v>88665009.041178569</v>
      </c>
      <c r="D14" t="s">
        <v>23</v>
      </c>
      <c r="E14" t="s">
        <v>22</v>
      </c>
      <c r="F14" t="s">
        <v>10</v>
      </c>
      <c r="G14" t="s">
        <v>123</v>
      </c>
      <c r="H14" s="29">
        <f>_xlfn.IFS(F14="STAR Kids",INDEX('ATLIS Percentages'!D:D,MATCH($G:$G&amp;" "&amp;$E:$E,'ATLIS Percentages'!$A:$A,0)),
F14="STAR+PLUS",INDEX('ATLIS Percentages'!E:E,MATCH($G:$G&amp;" "&amp;$E:$E,'ATLIS Percentages'!$A:$A,0)),
F14="STAR",INDEX('ATLIS Percentages'!F:F,MATCH($G:$G&amp;" "&amp;$E:$E,'ATLIS Percentages'!$A:$A,0)))</f>
        <v>1.9347237462127114E-2</v>
      </c>
      <c r="I14" s="30">
        <f t="shared" si="1"/>
        <v>1715422.98</v>
      </c>
      <c r="J14" s="30">
        <f t="shared" si="2"/>
        <v>740877.46</v>
      </c>
      <c r="K14" s="30">
        <f>INDEX('IGT Calculation_1stHalf'!J:J,MATCH($A:$A&amp;"-"&amp;$G:$G&amp;"-"&amp;$E:$E&amp;"-"&amp;$F:$F,'IGT Calculation_1stHalf'!A:A,0))</f>
        <v>821790.53</v>
      </c>
      <c r="L14" s="30">
        <f>INDEX('IGT Calculation_1stHalf'!K:K,MATCH(A:A&amp;"-"&amp;G:G&amp;"-"&amp;E:E&amp;"-"&amp;F:F,'IGT Calculation_1stHalf'!A:A,0))</f>
        <v>354924.76</v>
      </c>
      <c r="M14" s="36">
        <f t="shared" si="3"/>
        <v>893632.45</v>
      </c>
      <c r="N14" s="37">
        <f t="shared" si="4"/>
        <v>385952.71</v>
      </c>
    </row>
    <row r="15" spans="1:14" x14ac:dyDescent="0.25">
      <c r="A15" s="48">
        <v>44</v>
      </c>
      <c r="B15" t="s">
        <v>21</v>
      </c>
      <c r="C15" s="27">
        <v>27529621.989760906</v>
      </c>
      <c r="D15" t="s">
        <v>21</v>
      </c>
      <c r="E15" t="s">
        <v>22</v>
      </c>
      <c r="F15" t="s">
        <v>10</v>
      </c>
      <c r="G15" t="s">
        <v>123</v>
      </c>
      <c r="H15" s="29">
        <f>_xlfn.IFS(F15="STAR Kids",INDEX('ATLIS Percentages'!D:D,MATCH($G:$G&amp;" "&amp;$E:$E,'ATLIS Percentages'!$A:$A,0)),
F15="STAR+PLUS",INDEX('ATLIS Percentages'!E:E,MATCH($G:$G&amp;" "&amp;$E:$E,'ATLIS Percentages'!$A:$A,0)),
F15="STAR",INDEX('ATLIS Percentages'!F:F,MATCH($G:$G&amp;" "&amp;$E:$E,'ATLIS Percentages'!$A:$A,0)))</f>
        <v>1.9347237462127114E-2</v>
      </c>
      <c r="I15" s="30">
        <f t="shared" si="1"/>
        <v>532622.13</v>
      </c>
      <c r="J15" s="30">
        <f t="shared" si="2"/>
        <v>230035.24</v>
      </c>
      <c r="K15" s="30">
        <f>INDEX('IGT Calculation_1stHalf'!J:J,MATCH($A:$A&amp;"-"&amp;$G:$G&amp;"-"&amp;$E:$E&amp;"-"&amp;$F:$F,'IGT Calculation_1stHalf'!A:A,0))</f>
        <v>289912.93</v>
      </c>
      <c r="L15" s="30">
        <f>INDEX('IGT Calculation_1stHalf'!K:K,MATCH(A:A&amp;"-"&amp;G:G&amp;"-"&amp;E:E&amp;"-"&amp;F:F,'IGT Calculation_1stHalf'!A:A,0))</f>
        <v>125211.08</v>
      </c>
      <c r="M15" s="36">
        <f t="shared" si="3"/>
        <v>242709.2</v>
      </c>
      <c r="N15" s="37">
        <f t="shared" si="4"/>
        <v>104824.16</v>
      </c>
    </row>
    <row r="16" spans="1:14" x14ac:dyDescent="0.25">
      <c r="A16" s="48">
        <v>45</v>
      </c>
      <c r="B16" t="s">
        <v>21</v>
      </c>
      <c r="C16" s="27">
        <v>0</v>
      </c>
      <c r="D16" t="s">
        <v>21</v>
      </c>
      <c r="E16" t="s">
        <v>22</v>
      </c>
      <c r="F16" t="s">
        <v>14</v>
      </c>
      <c r="G16" t="s">
        <v>123</v>
      </c>
      <c r="H16" s="29">
        <f>_xlfn.IFS(F16="STAR Kids",INDEX('ATLIS Percentages'!D:D,MATCH($G:$G&amp;" "&amp;$E:$E,'ATLIS Percentages'!$A:$A,0)),
F16="STAR+PLUS",INDEX('ATLIS Percentages'!E:E,MATCH($G:$G&amp;" "&amp;$E:$E,'ATLIS Percentages'!$A:$A,0)),
F16="STAR",INDEX('ATLIS Percentages'!F:F,MATCH($G:$G&amp;" "&amp;$E:$E,'ATLIS Percentages'!$A:$A,0)))</f>
        <v>4.9226907572373253E-2</v>
      </c>
      <c r="I16" s="30">
        <f t="shared" si="1"/>
        <v>0</v>
      </c>
      <c r="J16" s="30">
        <f t="shared" si="2"/>
        <v>0</v>
      </c>
      <c r="K16" s="30">
        <f>INDEX('IGT Calculation_1stHalf'!J:J,MATCH($A:$A&amp;"-"&amp;$G:$G&amp;"-"&amp;$E:$E&amp;"-"&amp;$F:$F,'IGT Calculation_1stHalf'!A:A,0))</f>
        <v>0</v>
      </c>
      <c r="L16" s="30">
        <f>INDEX('IGT Calculation_1stHalf'!K:K,MATCH(A:A&amp;"-"&amp;G:G&amp;"-"&amp;E:E&amp;"-"&amp;F:F,'IGT Calculation_1stHalf'!A:A,0))</f>
        <v>0</v>
      </c>
      <c r="M16" s="36">
        <f t="shared" si="3"/>
        <v>0</v>
      </c>
      <c r="N16" s="37">
        <f t="shared" si="4"/>
        <v>0</v>
      </c>
    </row>
    <row r="17" spans="1:14" x14ac:dyDescent="0.25">
      <c r="A17" s="48">
        <v>46</v>
      </c>
      <c r="B17" t="s">
        <v>28</v>
      </c>
      <c r="C17" s="27">
        <v>387614280.51909399</v>
      </c>
      <c r="D17" t="s">
        <v>28</v>
      </c>
      <c r="E17" t="s">
        <v>22</v>
      </c>
      <c r="F17" t="s">
        <v>14</v>
      </c>
      <c r="G17" t="s">
        <v>123</v>
      </c>
      <c r="H17" s="29">
        <f>_xlfn.IFS(F17="STAR Kids",INDEX('ATLIS Percentages'!D:D,MATCH($G:$G&amp;" "&amp;$E:$E,'ATLIS Percentages'!$A:$A,0)),
F17="STAR+PLUS",INDEX('ATLIS Percentages'!E:E,MATCH($G:$G&amp;" "&amp;$E:$E,'ATLIS Percentages'!$A:$A,0)),
F17="STAR",INDEX('ATLIS Percentages'!F:F,MATCH($G:$G&amp;" "&amp;$E:$E,'ATLIS Percentages'!$A:$A,0)))</f>
        <v>4.9226907572373253E-2</v>
      </c>
      <c r="I17" s="30">
        <f t="shared" si="1"/>
        <v>19081052.359999999</v>
      </c>
      <c r="J17" s="30">
        <f t="shared" si="2"/>
        <v>8240953.8700000001</v>
      </c>
      <c r="K17" s="30">
        <f>INDEX('IGT Calculation_1stHalf'!J:J,MATCH($A:$A&amp;"-"&amp;$G:$G&amp;"-"&amp;$E:$E&amp;"-"&amp;$F:$F,'IGT Calculation_1stHalf'!A:A,0))</f>
        <v>9220075.7400000002</v>
      </c>
      <c r="L17" s="30">
        <f>INDEX('IGT Calculation_1stHalf'!K:K,MATCH(A:A&amp;"-"&amp;G:G&amp;"-"&amp;E:E&amp;"-"&amp;F:F,'IGT Calculation_1stHalf'!A:A,0))</f>
        <v>3982076.95</v>
      </c>
      <c r="M17" s="36">
        <f t="shared" si="3"/>
        <v>9860976.6199999992</v>
      </c>
      <c r="N17" s="37">
        <f t="shared" si="4"/>
        <v>4258876.91</v>
      </c>
    </row>
    <row r="18" spans="1:14" x14ac:dyDescent="0.25">
      <c r="A18" s="48">
        <v>47</v>
      </c>
      <c r="B18" t="s">
        <v>8</v>
      </c>
      <c r="C18" s="27">
        <v>0</v>
      </c>
      <c r="D18" t="s">
        <v>8</v>
      </c>
      <c r="E18" t="s">
        <v>22</v>
      </c>
      <c r="F18" t="s">
        <v>14</v>
      </c>
      <c r="G18" t="s">
        <v>123</v>
      </c>
      <c r="H18" s="29">
        <f>_xlfn.IFS(F18="STAR Kids",INDEX('ATLIS Percentages'!D:D,MATCH($G:$G&amp;" "&amp;$E:$E,'ATLIS Percentages'!$A:$A,0)),
F18="STAR+PLUS",INDEX('ATLIS Percentages'!E:E,MATCH($G:$G&amp;" "&amp;$E:$E,'ATLIS Percentages'!$A:$A,0)),
F18="STAR",INDEX('ATLIS Percentages'!F:F,MATCH($G:$G&amp;" "&amp;$E:$E,'ATLIS Percentages'!$A:$A,0)))</f>
        <v>4.9226907572373253E-2</v>
      </c>
      <c r="I18" s="30">
        <f t="shared" si="1"/>
        <v>0</v>
      </c>
      <c r="J18" s="30">
        <f t="shared" si="2"/>
        <v>0</v>
      </c>
      <c r="K18" s="30">
        <f>INDEX('IGT Calculation_1stHalf'!J:J,MATCH($A:$A&amp;"-"&amp;$G:$G&amp;"-"&amp;$E:$E&amp;"-"&amp;$F:$F,'IGT Calculation_1stHalf'!A:A,0))</f>
        <v>0</v>
      </c>
      <c r="L18" s="30">
        <f>INDEX('IGT Calculation_1stHalf'!K:K,MATCH(A:A&amp;"-"&amp;G:G&amp;"-"&amp;E:E&amp;"-"&amp;F:F,'IGT Calculation_1stHalf'!A:A,0))</f>
        <v>0</v>
      </c>
      <c r="M18" s="36">
        <f t="shared" si="3"/>
        <v>0</v>
      </c>
      <c r="N18" s="37">
        <f t="shared" si="4"/>
        <v>0</v>
      </c>
    </row>
    <row r="19" spans="1:14" x14ac:dyDescent="0.25">
      <c r="A19" s="48">
        <v>50</v>
      </c>
      <c r="B19" t="s">
        <v>32</v>
      </c>
      <c r="C19" s="27">
        <v>106733398.95375675</v>
      </c>
      <c r="D19" t="s">
        <v>32</v>
      </c>
      <c r="E19" t="s">
        <v>58</v>
      </c>
      <c r="F19" t="s">
        <v>10</v>
      </c>
      <c r="G19" t="s">
        <v>123</v>
      </c>
      <c r="H19" s="29">
        <f>_xlfn.IFS(F19="STAR Kids",INDEX('ATLIS Percentages'!D:D,MATCH($G:$G&amp;" "&amp;$E:$E,'ATLIS Percentages'!$A:$A,0)),
F19="STAR+PLUS",INDEX('ATLIS Percentages'!E:E,MATCH($G:$G&amp;" "&amp;$E:$E,'ATLIS Percentages'!$A:$A,0)),
F19="STAR",INDEX('ATLIS Percentages'!F:F,MATCH($G:$G&amp;" "&amp;$E:$E,'ATLIS Percentages'!$A:$A,0)))</f>
        <v>0</v>
      </c>
      <c r="I19" s="30">
        <f t="shared" si="1"/>
        <v>0</v>
      </c>
      <c r="J19" s="30">
        <f t="shared" si="2"/>
        <v>0</v>
      </c>
      <c r="K19" s="30">
        <f>INDEX('IGT Calculation_1stHalf'!J:J,MATCH($A:$A&amp;"-"&amp;$G:$G&amp;"-"&amp;$E:$E&amp;"-"&amp;$F:$F,'IGT Calculation_1stHalf'!A:A,0))</f>
        <v>0</v>
      </c>
      <c r="L19" s="30">
        <f>INDEX('IGT Calculation_1stHalf'!K:K,MATCH(A:A&amp;"-"&amp;G:G&amp;"-"&amp;E:E&amp;"-"&amp;F:F,'IGT Calculation_1stHalf'!A:A,0))</f>
        <v>0</v>
      </c>
      <c r="M19" s="36">
        <f t="shared" si="3"/>
        <v>0</v>
      </c>
      <c r="N19" s="37">
        <f t="shared" si="4"/>
        <v>0</v>
      </c>
    </row>
    <row r="20" spans="1:14" x14ac:dyDescent="0.25">
      <c r="A20" s="48">
        <v>52</v>
      </c>
      <c r="B20" t="s">
        <v>8</v>
      </c>
      <c r="C20" s="27">
        <v>107123316.70525408</v>
      </c>
      <c r="D20" t="s">
        <v>8</v>
      </c>
      <c r="E20" t="s">
        <v>58</v>
      </c>
      <c r="F20" t="s">
        <v>10</v>
      </c>
      <c r="G20" t="s">
        <v>123</v>
      </c>
      <c r="H20" s="29">
        <f>_xlfn.IFS(F20="STAR Kids",INDEX('ATLIS Percentages'!D:D,MATCH($G:$G&amp;" "&amp;$E:$E,'ATLIS Percentages'!$A:$A,0)),
F20="STAR+PLUS",INDEX('ATLIS Percentages'!E:E,MATCH($G:$G&amp;" "&amp;$E:$E,'ATLIS Percentages'!$A:$A,0)),
F20="STAR",INDEX('ATLIS Percentages'!F:F,MATCH($G:$G&amp;" "&amp;$E:$E,'ATLIS Percentages'!$A:$A,0)))</f>
        <v>0</v>
      </c>
      <c r="I20" s="30">
        <f t="shared" si="1"/>
        <v>0</v>
      </c>
      <c r="J20" s="30">
        <f t="shared" si="2"/>
        <v>0</v>
      </c>
      <c r="K20" s="30">
        <f>INDEX('IGT Calculation_1stHalf'!J:J,MATCH($A:$A&amp;"-"&amp;$G:$G&amp;"-"&amp;$E:$E&amp;"-"&amp;$F:$F,'IGT Calculation_1stHalf'!A:A,0))</f>
        <v>0</v>
      </c>
      <c r="L20" s="30">
        <f>INDEX('IGT Calculation_1stHalf'!K:K,MATCH(A:A&amp;"-"&amp;G:G&amp;"-"&amp;E:E&amp;"-"&amp;F:F,'IGT Calculation_1stHalf'!A:A,0))</f>
        <v>0</v>
      </c>
      <c r="M20" s="36">
        <f t="shared" si="3"/>
        <v>0</v>
      </c>
      <c r="N20" s="37">
        <f t="shared" si="4"/>
        <v>0</v>
      </c>
    </row>
    <row r="21" spans="1:14" x14ac:dyDescent="0.25">
      <c r="A21" s="48">
        <v>53</v>
      </c>
      <c r="B21" t="s">
        <v>21</v>
      </c>
      <c r="C21" s="27">
        <v>24216644.295081925</v>
      </c>
      <c r="D21" t="s">
        <v>21</v>
      </c>
      <c r="E21" t="s">
        <v>58</v>
      </c>
      <c r="F21" t="s">
        <v>10</v>
      </c>
      <c r="G21" t="s">
        <v>123</v>
      </c>
      <c r="H21" s="29">
        <f>_xlfn.IFS(F21="STAR Kids",INDEX('ATLIS Percentages'!D:D,MATCH($G:$G&amp;" "&amp;$E:$E,'ATLIS Percentages'!$A:$A,0)),
F21="STAR+PLUS",INDEX('ATLIS Percentages'!E:E,MATCH($G:$G&amp;" "&amp;$E:$E,'ATLIS Percentages'!$A:$A,0)),
F21="STAR",INDEX('ATLIS Percentages'!F:F,MATCH($G:$G&amp;" "&amp;$E:$E,'ATLIS Percentages'!$A:$A,0)))</f>
        <v>0</v>
      </c>
      <c r="I21" s="30">
        <f t="shared" si="1"/>
        <v>0</v>
      </c>
      <c r="J21" s="30">
        <f t="shared" si="2"/>
        <v>0</v>
      </c>
      <c r="K21" s="30">
        <f>INDEX('IGT Calculation_1stHalf'!J:J,MATCH($A:$A&amp;"-"&amp;$G:$G&amp;"-"&amp;$E:$E&amp;"-"&amp;$F:$F,'IGT Calculation_1stHalf'!A:A,0))</f>
        <v>0</v>
      </c>
      <c r="L21" s="30">
        <f>INDEX('IGT Calculation_1stHalf'!K:K,MATCH(A:A&amp;"-"&amp;G:G&amp;"-"&amp;E:E&amp;"-"&amp;F:F,'IGT Calculation_1stHalf'!A:A,0))</f>
        <v>0</v>
      </c>
      <c r="M21" s="36">
        <f t="shared" si="3"/>
        <v>0</v>
      </c>
      <c r="N21" s="37">
        <f t="shared" si="4"/>
        <v>0</v>
      </c>
    </row>
    <row r="22" spans="1:14" x14ac:dyDescent="0.25">
      <c r="A22" s="48">
        <v>63</v>
      </c>
      <c r="B22" t="s">
        <v>21</v>
      </c>
      <c r="C22" s="27">
        <v>302362552.90110922</v>
      </c>
      <c r="D22" t="s">
        <v>21</v>
      </c>
      <c r="E22" t="s">
        <v>39</v>
      </c>
      <c r="F22" t="s">
        <v>10</v>
      </c>
      <c r="G22" t="s">
        <v>123</v>
      </c>
      <c r="H22" s="29">
        <f>_xlfn.IFS(F22="STAR Kids",INDEX('ATLIS Percentages'!D:D,MATCH($G:$G&amp;" "&amp;$E:$E,'ATLIS Percentages'!$A:$A,0)),
F22="STAR+PLUS",INDEX('ATLIS Percentages'!E:E,MATCH($G:$G&amp;" "&amp;$E:$E,'ATLIS Percentages'!$A:$A,0)),
F22="STAR",INDEX('ATLIS Percentages'!F:F,MATCH($G:$G&amp;" "&amp;$E:$E,'ATLIS Percentages'!$A:$A,0)))</f>
        <v>2.231346474884913E-2</v>
      </c>
      <c r="I22" s="30">
        <f t="shared" si="1"/>
        <v>6746756.1699999999</v>
      </c>
      <c r="J22" s="30">
        <f t="shared" si="2"/>
        <v>2913870.02</v>
      </c>
      <c r="K22" s="30">
        <f>INDEX('IGT Calculation_1stHalf'!J:J,MATCH($A:$A&amp;"-"&amp;$G:$G&amp;"-"&amp;$E:$E&amp;"-"&amp;$F:$F,'IGT Calculation_1stHalf'!A:A,0))</f>
        <v>3657506.93</v>
      </c>
      <c r="L22" s="30">
        <f>INDEX('IGT Calculation_1stHalf'!K:K,MATCH(A:A&amp;"-"&amp;G:G&amp;"-"&amp;E:E&amp;"-"&amp;F:F,'IGT Calculation_1stHalf'!A:A,0))</f>
        <v>1579647.98</v>
      </c>
      <c r="M22" s="36">
        <f t="shared" si="3"/>
        <v>3089249.24</v>
      </c>
      <c r="N22" s="37">
        <f t="shared" si="4"/>
        <v>1334222.03</v>
      </c>
    </row>
    <row r="23" spans="1:14" x14ac:dyDescent="0.25">
      <c r="A23" s="48">
        <v>66</v>
      </c>
      <c r="B23" t="s">
        <v>46</v>
      </c>
      <c r="C23" s="27">
        <v>351107353.77565998</v>
      </c>
      <c r="D23" t="s">
        <v>46</v>
      </c>
      <c r="E23" t="s">
        <v>39</v>
      </c>
      <c r="F23" t="s">
        <v>10</v>
      </c>
      <c r="G23" t="s">
        <v>123</v>
      </c>
      <c r="H23" s="29">
        <f>_xlfn.IFS(F23="STAR Kids",INDEX('ATLIS Percentages'!D:D,MATCH($G:$G&amp;" "&amp;$E:$E,'ATLIS Percentages'!$A:$A,0)),
F23="STAR+PLUS",INDEX('ATLIS Percentages'!E:E,MATCH($G:$G&amp;" "&amp;$E:$E,'ATLIS Percentages'!$A:$A,0)),
F23="STAR",INDEX('ATLIS Percentages'!F:F,MATCH($G:$G&amp;" "&amp;$E:$E,'ATLIS Percentages'!$A:$A,0)))</f>
        <v>2.231346474884913E-2</v>
      </c>
      <c r="I23" s="30">
        <f t="shared" si="1"/>
        <v>7834421.5599999996</v>
      </c>
      <c r="J23" s="30">
        <f t="shared" si="2"/>
        <v>3383624</v>
      </c>
      <c r="K23" s="30">
        <f>INDEX('IGT Calculation_1stHalf'!J:J,MATCH($A:$A&amp;"-"&amp;$G:$G&amp;"-"&amp;$E:$E&amp;"-"&amp;$F:$F,'IGT Calculation_1stHalf'!A:A,0))</f>
        <v>3843544.1</v>
      </c>
      <c r="L23" s="30">
        <f>INDEX('IGT Calculation_1stHalf'!K:K,MATCH(A:A&amp;"-"&amp;G:G&amp;"-"&amp;E:E&amp;"-"&amp;F:F,'IGT Calculation_1stHalf'!A:A,0))</f>
        <v>1659995.95</v>
      </c>
      <c r="M23" s="36">
        <f t="shared" si="3"/>
        <v>3990877.46</v>
      </c>
      <c r="N23" s="37">
        <f t="shared" si="4"/>
        <v>1723628.05</v>
      </c>
    </row>
    <row r="24" spans="1:14" x14ac:dyDescent="0.25">
      <c r="A24" s="48">
        <v>67</v>
      </c>
      <c r="B24" t="s">
        <v>23</v>
      </c>
      <c r="C24" s="27">
        <v>289689176.00321686</v>
      </c>
      <c r="D24" t="s">
        <v>23</v>
      </c>
      <c r="E24" t="s">
        <v>39</v>
      </c>
      <c r="F24" t="s">
        <v>10</v>
      </c>
      <c r="G24" t="s">
        <v>123</v>
      </c>
      <c r="H24" s="29">
        <f>_xlfn.IFS(F24="STAR Kids",INDEX('ATLIS Percentages'!D:D,MATCH($G:$G&amp;" "&amp;$E:$E,'ATLIS Percentages'!$A:$A,0)),
F24="STAR+PLUS",INDEX('ATLIS Percentages'!E:E,MATCH($G:$G&amp;" "&amp;$E:$E,'ATLIS Percentages'!$A:$A,0)),
F24="STAR",INDEX('ATLIS Percentages'!F:F,MATCH($G:$G&amp;" "&amp;$E:$E,'ATLIS Percentages'!$A:$A,0)))</f>
        <v>2.231346474884913E-2</v>
      </c>
      <c r="I24" s="30">
        <f t="shared" si="1"/>
        <v>6463969.2199999997</v>
      </c>
      <c r="J24" s="30">
        <f t="shared" si="2"/>
        <v>2791736.59</v>
      </c>
      <c r="K24" s="30">
        <f>INDEX('IGT Calculation_1stHalf'!J:J,MATCH($A:$A&amp;"-"&amp;$G:$G&amp;"-"&amp;$E:$E&amp;"-"&amp;$F:$F,'IGT Calculation_1stHalf'!A:A,0))</f>
        <v>3019692.66</v>
      </c>
      <c r="L24" s="30">
        <f>INDEX('IGT Calculation_1stHalf'!K:K,MATCH(A:A&amp;"-"&amp;G:G&amp;"-"&amp;E:E&amp;"-"&amp;F:F,'IGT Calculation_1stHalf'!A:A,0))</f>
        <v>1304181.1000000001</v>
      </c>
      <c r="M24" s="36">
        <f t="shared" si="3"/>
        <v>3444276.56</v>
      </c>
      <c r="N24" s="37">
        <f t="shared" si="4"/>
        <v>1487555.49</v>
      </c>
    </row>
    <row r="25" spans="1:14" x14ac:dyDescent="0.25">
      <c r="A25" s="48">
        <v>69</v>
      </c>
      <c r="B25" t="s">
        <v>21</v>
      </c>
      <c r="C25" s="27">
        <v>0</v>
      </c>
      <c r="D25" t="s">
        <v>21</v>
      </c>
      <c r="E25" t="s">
        <v>39</v>
      </c>
      <c r="F25" t="s">
        <v>14</v>
      </c>
      <c r="G25" t="s">
        <v>123</v>
      </c>
      <c r="H25" s="29">
        <f>_xlfn.IFS(F25="STAR Kids",INDEX('ATLIS Percentages'!D:D,MATCH($G:$G&amp;" "&amp;$E:$E,'ATLIS Percentages'!$A:$A,0)),
F25="STAR+PLUS",INDEX('ATLIS Percentages'!E:E,MATCH($G:$G&amp;" "&amp;$E:$E,'ATLIS Percentages'!$A:$A,0)),
F25="STAR",INDEX('ATLIS Percentages'!F:F,MATCH($G:$G&amp;" "&amp;$E:$E,'ATLIS Percentages'!$A:$A,0)))</f>
        <v>4.9566751187899744E-2</v>
      </c>
      <c r="I25" s="30">
        <f t="shared" si="1"/>
        <v>0</v>
      </c>
      <c r="J25" s="30">
        <f t="shared" si="2"/>
        <v>0</v>
      </c>
      <c r="K25" s="30">
        <f>INDEX('IGT Calculation_1stHalf'!J:J,MATCH($A:$A&amp;"-"&amp;$G:$G&amp;"-"&amp;$E:$E&amp;"-"&amp;$F:$F,'IGT Calculation_1stHalf'!A:A,0))</f>
        <v>0</v>
      </c>
      <c r="L25" s="30">
        <f>INDEX('IGT Calculation_1stHalf'!K:K,MATCH(A:A&amp;"-"&amp;G:G&amp;"-"&amp;E:E&amp;"-"&amp;F:F,'IGT Calculation_1stHalf'!A:A,0))</f>
        <v>0</v>
      </c>
      <c r="M25" s="36">
        <f t="shared" si="3"/>
        <v>0</v>
      </c>
      <c r="N25" s="37">
        <f t="shared" si="4"/>
        <v>0</v>
      </c>
    </row>
    <row r="26" spans="1:14" x14ac:dyDescent="0.25">
      <c r="A26" s="48">
        <v>71</v>
      </c>
      <c r="B26" t="s">
        <v>21</v>
      </c>
      <c r="C26" s="27">
        <v>194483547.1098451</v>
      </c>
      <c r="D26" t="s">
        <v>21</v>
      </c>
      <c r="E26" t="s">
        <v>13</v>
      </c>
      <c r="F26" t="s">
        <v>10</v>
      </c>
      <c r="G26" t="s">
        <v>123</v>
      </c>
      <c r="H26" s="29">
        <f>_xlfn.IFS(F26="STAR Kids",INDEX('ATLIS Percentages'!D:D,MATCH($G:$G&amp;" "&amp;$E:$E,'ATLIS Percentages'!$A:$A,0)),
F26="STAR+PLUS",INDEX('ATLIS Percentages'!E:E,MATCH($G:$G&amp;" "&amp;$E:$E,'ATLIS Percentages'!$A:$A,0)),
F26="STAR",INDEX('ATLIS Percentages'!F:F,MATCH($G:$G&amp;" "&amp;$E:$E,'ATLIS Percentages'!$A:$A,0)))</f>
        <v>0</v>
      </c>
      <c r="I26" s="30">
        <f t="shared" si="1"/>
        <v>0</v>
      </c>
      <c r="J26" s="30">
        <f t="shared" si="2"/>
        <v>0</v>
      </c>
      <c r="K26" s="30">
        <f>INDEX('IGT Calculation_1stHalf'!J:J,MATCH($A:$A&amp;"-"&amp;$G:$G&amp;"-"&amp;$E:$E&amp;"-"&amp;$F:$F,'IGT Calculation_1stHalf'!A:A,0))</f>
        <v>0</v>
      </c>
      <c r="L26" s="30">
        <f>INDEX('IGT Calculation_1stHalf'!K:K,MATCH(A:A&amp;"-"&amp;G:G&amp;"-"&amp;E:E&amp;"-"&amp;F:F,'IGT Calculation_1stHalf'!A:A,0))</f>
        <v>0</v>
      </c>
      <c r="M26" s="36">
        <f t="shared" si="3"/>
        <v>0</v>
      </c>
      <c r="N26" s="37">
        <f t="shared" si="4"/>
        <v>0</v>
      </c>
    </row>
    <row r="27" spans="1:14" x14ac:dyDescent="0.25">
      <c r="A27" s="48">
        <v>72</v>
      </c>
      <c r="B27" t="s">
        <v>4</v>
      </c>
      <c r="C27" s="27">
        <v>1137881823.2435136</v>
      </c>
      <c r="D27" t="s">
        <v>4</v>
      </c>
      <c r="E27" t="s">
        <v>13</v>
      </c>
      <c r="F27" t="s">
        <v>10</v>
      </c>
      <c r="G27" t="s">
        <v>123</v>
      </c>
      <c r="H27" s="29">
        <f>_xlfn.IFS(F27="STAR Kids",INDEX('ATLIS Percentages'!D:D,MATCH($G:$G&amp;" "&amp;$E:$E,'ATLIS Percentages'!$A:$A,0)),
F27="STAR+PLUS",INDEX('ATLIS Percentages'!E:E,MATCH($G:$G&amp;" "&amp;$E:$E,'ATLIS Percentages'!$A:$A,0)),
F27="STAR",INDEX('ATLIS Percentages'!F:F,MATCH($G:$G&amp;" "&amp;$E:$E,'ATLIS Percentages'!$A:$A,0)))</f>
        <v>0</v>
      </c>
      <c r="I27" s="30">
        <f t="shared" si="1"/>
        <v>0</v>
      </c>
      <c r="J27" s="30">
        <f t="shared" si="2"/>
        <v>0</v>
      </c>
      <c r="K27" s="30">
        <f>INDEX('IGT Calculation_1stHalf'!J:J,MATCH($A:$A&amp;"-"&amp;$G:$G&amp;"-"&amp;$E:$E&amp;"-"&amp;$F:$F,'IGT Calculation_1stHalf'!A:A,0))</f>
        <v>0</v>
      </c>
      <c r="L27" s="30">
        <f>INDEX('IGT Calculation_1stHalf'!K:K,MATCH(A:A&amp;"-"&amp;G:G&amp;"-"&amp;E:E&amp;"-"&amp;F:F,'IGT Calculation_1stHalf'!A:A,0))</f>
        <v>0</v>
      </c>
      <c r="M27" s="36">
        <f t="shared" si="3"/>
        <v>0</v>
      </c>
      <c r="N27" s="37">
        <f t="shared" si="4"/>
        <v>0</v>
      </c>
    </row>
    <row r="28" spans="1:14" x14ac:dyDescent="0.25">
      <c r="A28" s="48">
        <v>79</v>
      </c>
      <c r="B28" t="s">
        <v>16</v>
      </c>
      <c r="C28" s="27">
        <v>797949942.53528905</v>
      </c>
      <c r="D28" t="s">
        <v>16</v>
      </c>
      <c r="E28" t="s">
        <v>13</v>
      </c>
      <c r="F28" t="s">
        <v>10</v>
      </c>
      <c r="G28" t="s">
        <v>123</v>
      </c>
      <c r="H28" s="29">
        <f>_xlfn.IFS(F28="STAR Kids",INDEX('ATLIS Percentages'!D:D,MATCH($G:$G&amp;" "&amp;$E:$E,'ATLIS Percentages'!$A:$A,0)),
F28="STAR+PLUS",INDEX('ATLIS Percentages'!E:E,MATCH($G:$G&amp;" "&amp;$E:$E,'ATLIS Percentages'!$A:$A,0)),
F28="STAR",INDEX('ATLIS Percentages'!F:F,MATCH($G:$G&amp;" "&amp;$E:$E,'ATLIS Percentages'!$A:$A,0)))</f>
        <v>0</v>
      </c>
      <c r="I28" s="30">
        <f t="shared" si="1"/>
        <v>0</v>
      </c>
      <c r="J28" s="30">
        <f t="shared" si="2"/>
        <v>0</v>
      </c>
      <c r="K28" s="30">
        <f>INDEX('IGT Calculation_1stHalf'!J:J,MATCH($A:$A&amp;"-"&amp;$G:$G&amp;"-"&amp;$E:$E&amp;"-"&amp;$F:$F,'IGT Calculation_1stHalf'!A:A,0))</f>
        <v>0</v>
      </c>
      <c r="L28" s="30">
        <f>INDEX('IGT Calculation_1stHalf'!K:K,MATCH(A:A&amp;"-"&amp;G:G&amp;"-"&amp;E:E&amp;"-"&amp;F:F,'IGT Calculation_1stHalf'!A:A,0))</f>
        <v>0</v>
      </c>
      <c r="M28" s="36">
        <f t="shared" si="3"/>
        <v>0</v>
      </c>
      <c r="N28" s="37">
        <f t="shared" si="4"/>
        <v>0</v>
      </c>
    </row>
    <row r="29" spans="1:14" x14ac:dyDescent="0.25">
      <c r="A29" s="48">
        <v>82</v>
      </c>
      <c r="B29" t="s">
        <v>33</v>
      </c>
      <c r="C29" s="27">
        <v>286882799.78501832</v>
      </c>
      <c r="D29" t="s">
        <v>33</v>
      </c>
      <c r="E29" t="s">
        <v>24</v>
      </c>
      <c r="F29" t="s">
        <v>10</v>
      </c>
      <c r="G29" t="s">
        <v>123</v>
      </c>
      <c r="H29" s="29">
        <f>_xlfn.IFS(F29="STAR Kids",INDEX('ATLIS Percentages'!D:D,MATCH($G:$G&amp;" "&amp;$E:$E,'ATLIS Percentages'!$A:$A,0)),
F29="STAR+PLUS",INDEX('ATLIS Percentages'!E:E,MATCH($G:$G&amp;" "&amp;$E:$E,'ATLIS Percentages'!$A:$A,0)),
F29="STAR",INDEX('ATLIS Percentages'!F:F,MATCH($G:$G&amp;" "&amp;$E:$E,'ATLIS Percentages'!$A:$A,0)))</f>
        <v>5.6106565520630067E-3</v>
      </c>
      <c r="I29" s="30">
        <f t="shared" si="1"/>
        <v>1609600.86</v>
      </c>
      <c r="J29" s="30">
        <f t="shared" si="2"/>
        <v>695173.73</v>
      </c>
      <c r="K29" s="30">
        <f>INDEX('IGT Calculation_1stHalf'!J:J,MATCH($A:$A&amp;"-"&amp;$G:$G&amp;"-"&amp;$E:$E&amp;"-"&amp;$F:$F,'IGT Calculation_1stHalf'!A:A,0))</f>
        <v>813897.5</v>
      </c>
      <c r="L29" s="30">
        <f>INDEX('IGT Calculation_1stHalf'!K:K,MATCH(A:A&amp;"-"&amp;G:G&amp;"-"&amp;E:E&amp;"-"&amp;F:F,'IGT Calculation_1stHalf'!A:A,0))</f>
        <v>351515.82</v>
      </c>
      <c r="M29" s="36">
        <f t="shared" si="3"/>
        <v>795703.36</v>
      </c>
      <c r="N29" s="37">
        <f t="shared" si="4"/>
        <v>343657.92</v>
      </c>
    </row>
    <row r="30" spans="1:14" x14ac:dyDescent="0.25">
      <c r="A30" s="48">
        <v>83</v>
      </c>
      <c r="B30" t="s">
        <v>8</v>
      </c>
      <c r="C30" s="27">
        <v>84364643.460140675</v>
      </c>
      <c r="D30" t="s">
        <v>8</v>
      </c>
      <c r="E30" t="s">
        <v>24</v>
      </c>
      <c r="F30" t="s">
        <v>10</v>
      </c>
      <c r="G30" t="s">
        <v>123</v>
      </c>
      <c r="H30" s="29">
        <f>_xlfn.IFS(F30="STAR Kids",INDEX('ATLIS Percentages'!D:D,MATCH($G:$G&amp;" "&amp;$E:$E,'ATLIS Percentages'!$A:$A,0)),
F30="STAR+PLUS",INDEX('ATLIS Percentages'!E:E,MATCH($G:$G&amp;" "&amp;$E:$E,'ATLIS Percentages'!$A:$A,0)),
F30="STAR",INDEX('ATLIS Percentages'!F:F,MATCH($G:$G&amp;" "&amp;$E:$E,'ATLIS Percentages'!$A:$A,0)))</f>
        <v>5.6106565520630067E-3</v>
      </c>
      <c r="I30" s="30">
        <f t="shared" si="1"/>
        <v>473341.04</v>
      </c>
      <c r="J30" s="30">
        <f t="shared" si="2"/>
        <v>204432.21</v>
      </c>
      <c r="K30" s="30">
        <f>INDEX('IGT Calculation_1stHalf'!J:J,MATCH($A:$A&amp;"-"&amp;$G:$G&amp;"-"&amp;$E:$E&amp;"-"&amp;$F:$F,'IGT Calculation_1stHalf'!A:A,0))</f>
        <v>239058.09</v>
      </c>
      <c r="L30" s="30">
        <f>INDEX('IGT Calculation_1stHalf'!K:K,MATCH(A:A&amp;"-"&amp;G:G&amp;"-"&amp;E:E&amp;"-"&amp;F:F,'IGT Calculation_1stHalf'!A:A,0))</f>
        <v>103247.28</v>
      </c>
      <c r="M30" s="36">
        <f t="shared" si="3"/>
        <v>234282.95</v>
      </c>
      <c r="N30" s="37">
        <f t="shared" si="4"/>
        <v>101184.93</v>
      </c>
    </row>
    <row r="31" spans="1:14" x14ac:dyDescent="0.25">
      <c r="A31" s="48">
        <v>85</v>
      </c>
      <c r="B31" t="s">
        <v>12</v>
      </c>
      <c r="C31" s="27">
        <v>0</v>
      </c>
      <c r="D31" t="s">
        <v>12</v>
      </c>
      <c r="E31" t="s">
        <v>24</v>
      </c>
      <c r="F31" t="s">
        <v>14</v>
      </c>
      <c r="G31" t="s">
        <v>123</v>
      </c>
      <c r="H31" s="29">
        <f>_xlfn.IFS(F31="STAR Kids",INDEX('ATLIS Percentages'!D:D,MATCH($G:$G&amp;" "&amp;$E:$E,'ATLIS Percentages'!$A:$A,0)),
F31="STAR+PLUS",INDEX('ATLIS Percentages'!E:E,MATCH($G:$G&amp;" "&amp;$E:$E,'ATLIS Percentages'!$A:$A,0)),
F31="STAR",INDEX('ATLIS Percentages'!F:F,MATCH($G:$G&amp;" "&amp;$E:$E,'ATLIS Percentages'!$A:$A,0)))</f>
        <v>4.6983193040505994E-2</v>
      </c>
      <c r="I31" s="30">
        <f t="shared" si="1"/>
        <v>0</v>
      </c>
      <c r="J31" s="30">
        <f t="shared" si="2"/>
        <v>0</v>
      </c>
      <c r="K31" s="30">
        <f>INDEX('IGT Calculation_1stHalf'!J:J,MATCH($A:$A&amp;"-"&amp;$G:$G&amp;"-"&amp;$E:$E&amp;"-"&amp;$F:$F,'IGT Calculation_1stHalf'!A:A,0))</f>
        <v>0</v>
      </c>
      <c r="L31" s="30">
        <f>INDEX('IGT Calculation_1stHalf'!K:K,MATCH(A:A&amp;"-"&amp;G:G&amp;"-"&amp;E:E&amp;"-"&amp;F:F,'IGT Calculation_1stHalf'!A:A,0))</f>
        <v>0</v>
      </c>
      <c r="M31" s="36">
        <f t="shared" si="3"/>
        <v>0</v>
      </c>
      <c r="N31" s="37">
        <f t="shared" si="4"/>
        <v>0</v>
      </c>
    </row>
    <row r="32" spans="1:14" x14ac:dyDescent="0.25">
      <c r="A32" s="48">
        <v>86</v>
      </c>
      <c r="B32" t="s">
        <v>8</v>
      </c>
      <c r="C32" s="27">
        <v>307357563.86985391</v>
      </c>
      <c r="D32" t="s">
        <v>8</v>
      </c>
      <c r="E32" t="s">
        <v>24</v>
      </c>
      <c r="F32" t="s">
        <v>14</v>
      </c>
      <c r="G32" t="s">
        <v>123</v>
      </c>
      <c r="H32" s="29">
        <f>_xlfn.IFS(F32="STAR Kids",INDEX('ATLIS Percentages'!D:D,MATCH($G:$G&amp;" "&amp;$E:$E,'ATLIS Percentages'!$A:$A,0)),
F32="STAR+PLUS",INDEX('ATLIS Percentages'!E:E,MATCH($G:$G&amp;" "&amp;$E:$E,'ATLIS Percentages'!$A:$A,0)),
F32="STAR",INDEX('ATLIS Percentages'!F:F,MATCH($G:$G&amp;" "&amp;$E:$E,'ATLIS Percentages'!$A:$A,0)))</f>
        <v>4.6983193040505994E-2</v>
      </c>
      <c r="I32" s="30">
        <f t="shared" si="1"/>
        <v>14440639.76</v>
      </c>
      <c r="J32" s="30">
        <f t="shared" si="2"/>
        <v>6236796.79</v>
      </c>
      <c r="K32" s="30">
        <f>INDEX('IGT Calculation_1stHalf'!J:J,MATCH($A:$A&amp;"-"&amp;$G:$G&amp;"-"&amp;$E:$E&amp;"-"&amp;$F:$F,'IGT Calculation_1stHalf'!A:A,0))</f>
        <v>7105946.7400000002</v>
      </c>
      <c r="L32" s="30">
        <f>INDEX('IGT Calculation_1stHalf'!K:K,MATCH(A:A&amp;"-"&amp;G:G&amp;"-"&amp;E:E&amp;"-"&amp;F:F,'IGT Calculation_1stHalf'!A:A,0))</f>
        <v>3069001.55</v>
      </c>
      <c r="M32" s="36">
        <f t="shared" si="3"/>
        <v>7334693.0199999996</v>
      </c>
      <c r="N32" s="37">
        <f t="shared" si="4"/>
        <v>3167795.24</v>
      </c>
    </row>
    <row r="33" spans="1:14" x14ac:dyDescent="0.25">
      <c r="A33" s="48">
        <v>90</v>
      </c>
      <c r="B33" t="s">
        <v>21</v>
      </c>
      <c r="C33" s="27">
        <v>681912518.65225732</v>
      </c>
      <c r="D33" t="s">
        <v>21</v>
      </c>
      <c r="E33" t="s">
        <v>20</v>
      </c>
      <c r="F33" t="s">
        <v>10</v>
      </c>
      <c r="G33" t="s">
        <v>123</v>
      </c>
      <c r="H33" s="29">
        <f>_xlfn.IFS(F33="STAR Kids",INDEX('ATLIS Percentages'!D:D,MATCH($G:$G&amp;" "&amp;$E:$E,'ATLIS Percentages'!$A:$A,0)),
F33="STAR+PLUS",INDEX('ATLIS Percentages'!E:E,MATCH($G:$G&amp;" "&amp;$E:$E,'ATLIS Percentages'!$A:$A,0)),
F33="STAR",INDEX('ATLIS Percentages'!F:F,MATCH($G:$G&amp;" "&amp;$E:$E,'ATLIS Percentages'!$A:$A,0)))</f>
        <v>2.6003287050458634E-2</v>
      </c>
      <c r="I33" s="30">
        <f t="shared" si="1"/>
        <v>17731966.969999999</v>
      </c>
      <c r="J33" s="30">
        <f t="shared" si="2"/>
        <v>7658294.6799999997</v>
      </c>
      <c r="K33" s="30">
        <f>INDEX('IGT Calculation_1stHalf'!J:J,MATCH($A:$A&amp;"-"&amp;$G:$G&amp;"-"&amp;$E:$E&amp;"-"&amp;$F:$F,'IGT Calculation_1stHalf'!A:A,0))</f>
        <v>9244676.4199999999</v>
      </c>
      <c r="L33" s="30">
        <f>INDEX('IGT Calculation_1stHalf'!K:K,MATCH(A:A&amp;"-"&amp;G:G&amp;"-"&amp;E:E&amp;"-"&amp;F:F,'IGT Calculation_1stHalf'!A:A,0))</f>
        <v>3992701.79</v>
      </c>
      <c r="M33" s="36">
        <f t="shared" si="3"/>
        <v>8487290.5500000007</v>
      </c>
      <c r="N33" s="37">
        <f t="shared" si="4"/>
        <v>3665592.89</v>
      </c>
    </row>
    <row r="34" spans="1:14" x14ac:dyDescent="0.25">
      <c r="A34" s="48">
        <v>93</v>
      </c>
      <c r="B34" t="s">
        <v>19</v>
      </c>
      <c r="C34" s="27">
        <v>531607024.91889703</v>
      </c>
      <c r="D34" t="s">
        <v>19</v>
      </c>
      <c r="E34" t="s">
        <v>20</v>
      </c>
      <c r="F34" t="s">
        <v>10</v>
      </c>
      <c r="G34" t="s">
        <v>123</v>
      </c>
      <c r="H34" s="29">
        <f>_xlfn.IFS(F34="STAR Kids",INDEX('ATLIS Percentages'!D:D,MATCH($G:$G&amp;" "&amp;$E:$E,'ATLIS Percentages'!$A:$A,0)),
F34="STAR+PLUS",INDEX('ATLIS Percentages'!E:E,MATCH($G:$G&amp;" "&amp;$E:$E,'ATLIS Percentages'!$A:$A,0)),
F34="STAR",INDEX('ATLIS Percentages'!F:F,MATCH($G:$G&amp;" "&amp;$E:$E,'ATLIS Percentages'!$A:$A,0)))</f>
        <v>2.6003287050458634E-2</v>
      </c>
      <c r="I34" s="30">
        <f t="shared" si="1"/>
        <v>13823530.07</v>
      </c>
      <c r="J34" s="30">
        <f t="shared" si="2"/>
        <v>5970272.0499999998</v>
      </c>
      <c r="K34" s="30">
        <f>INDEX('IGT Calculation_1stHalf'!J:J,MATCH($A:$A&amp;"-"&amp;$G:$G&amp;"-"&amp;$E:$E&amp;"-"&amp;$F:$F,'IGT Calculation_1stHalf'!A:A,0))</f>
        <v>6850728.9800000004</v>
      </c>
      <c r="L34" s="30">
        <f>INDEX('IGT Calculation_1stHalf'!K:K,MATCH(A:A&amp;"-"&amp;G:G&amp;"-"&amp;E:E&amp;"-"&amp;F:F,'IGT Calculation_1stHalf'!A:A,0))</f>
        <v>2958775.04</v>
      </c>
      <c r="M34" s="36">
        <f t="shared" si="3"/>
        <v>6972801.0899999999</v>
      </c>
      <c r="N34" s="37">
        <f t="shared" si="4"/>
        <v>3011497.01</v>
      </c>
    </row>
    <row r="35" spans="1:14" x14ac:dyDescent="0.25">
      <c r="A35" s="48">
        <v>95</v>
      </c>
      <c r="B35" t="s">
        <v>28</v>
      </c>
      <c r="C35" s="27">
        <v>153358858.00024587</v>
      </c>
      <c r="D35" t="s">
        <v>28</v>
      </c>
      <c r="E35" t="s">
        <v>20</v>
      </c>
      <c r="F35" t="s">
        <v>10</v>
      </c>
      <c r="G35" t="s">
        <v>123</v>
      </c>
      <c r="H35" s="29">
        <f>_xlfn.IFS(F35="STAR Kids",INDEX('ATLIS Percentages'!D:D,MATCH($G:$G&amp;" "&amp;$E:$E,'ATLIS Percentages'!$A:$A,0)),
F35="STAR+PLUS",INDEX('ATLIS Percentages'!E:E,MATCH($G:$G&amp;" "&amp;$E:$E,'ATLIS Percentages'!$A:$A,0)),
F35="STAR",INDEX('ATLIS Percentages'!F:F,MATCH($G:$G&amp;" "&amp;$E:$E,'ATLIS Percentages'!$A:$A,0)))</f>
        <v>2.6003287050458634E-2</v>
      </c>
      <c r="I35" s="30">
        <f t="shared" si="1"/>
        <v>3987834.41</v>
      </c>
      <c r="J35" s="30">
        <f t="shared" si="2"/>
        <v>1722313.78</v>
      </c>
      <c r="K35" s="30">
        <f>INDEX('IGT Calculation_1stHalf'!J:J,MATCH($A:$A&amp;"-"&amp;$G:$G&amp;"-"&amp;$E:$E&amp;"-"&amp;$F:$F,'IGT Calculation_1stHalf'!A:A,0))</f>
        <v>1781192.31</v>
      </c>
      <c r="L35" s="30">
        <f>INDEX('IGT Calculation_1stHalf'!K:K,MATCH(A:A&amp;"-"&amp;G:G&amp;"-"&amp;E:E&amp;"-"&amp;F:F,'IGT Calculation_1stHalf'!A:A,0))</f>
        <v>769282.71</v>
      </c>
      <c r="M35" s="36">
        <f t="shared" si="3"/>
        <v>2206642.1</v>
      </c>
      <c r="N35" s="37">
        <f t="shared" si="4"/>
        <v>953031.07</v>
      </c>
    </row>
    <row r="36" spans="1:14" x14ac:dyDescent="0.25">
      <c r="A36" s="49" t="s">
        <v>67</v>
      </c>
      <c r="B36" t="s">
        <v>68</v>
      </c>
      <c r="C36" s="27">
        <v>73197764.632494986</v>
      </c>
      <c r="D36" t="s">
        <v>68</v>
      </c>
      <c r="E36" t="s">
        <v>41</v>
      </c>
      <c r="F36" t="s">
        <v>10</v>
      </c>
      <c r="G36" t="s">
        <v>123</v>
      </c>
      <c r="H36" s="29">
        <f>_xlfn.IFS(F36="STAR Kids",INDEX('ATLIS Percentages'!D:D,MATCH($G:$G&amp;" "&amp;$E:$E,'ATLIS Percentages'!$A:$A,0)),
F36="STAR+PLUS",INDEX('ATLIS Percentages'!E:E,MATCH($G:$G&amp;" "&amp;$E:$E,'ATLIS Percentages'!$A:$A,0)),
F36="STAR",INDEX('ATLIS Percentages'!F:F,MATCH($G:$G&amp;" "&amp;$E:$E,'ATLIS Percentages'!$A:$A,0)))</f>
        <v>0</v>
      </c>
      <c r="I36" s="30">
        <f t="shared" si="1"/>
        <v>0</v>
      </c>
      <c r="J36" s="30">
        <f t="shared" si="2"/>
        <v>0</v>
      </c>
      <c r="K36" s="30">
        <f>INDEX('IGT Calculation_1stHalf'!J:J,MATCH($A:$A&amp;"-"&amp;$G:$G&amp;"-"&amp;$E:$E&amp;"-"&amp;$F:$F,'IGT Calculation_1stHalf'!A:A,0))</f>
        <v>0</v>
      </c>
      <c r="L36" s="30">
        <f>INDEX('IGT Calculation_1stHalf'!K:K,MATCH(A:A&amp;"-"&amp;G:G&amp;"-"&amp;E:E&amp;"-"&amp;F:F,'IGT Calculation_1stHalf'!A:A,0))</f>
        <v>0</v>
      </c>
      <c r="M36" s="36">
        <f t="shared" si="3"/>
        <v>0</v>
      </c>
      <c r="N36" s="37">
        <f t="shared" si="4"/>
        <v>0</v>
      </c>
    </row>
    <row r="37" spans="1:14" x14ac:dyDescent="0.25">
      <c r="A37" s="49" t="s">
        <v>53</v>
      </c>
      <c r="B37" t="s">
        <v>48</v>
      </c>
      <c r="C37" s="27">
        <v>119286250.02137092</v>
      </c>
      <c r="D37" t="s">
        <v>48</v>
      </c>
      <c r="E37" t="s">
        <v>41</v>
      </c>
      <c r="F37" t="s">
        <v>10</v>
      </c>
      <c r="G37" t="s">
        <v>123</v>
      </c>
      <c r="H37" s="29">
        <f>_xlfn.IFS(F37="STAR Kids",INDEX('ATLIS Percentages'!D:D,MATCH($G:$G&amp;" "&amp;$E:$E,'ATLIS Percentages'!$A:$A,0)),
F37="STAR+PLUS",INDEX('ATLIS Percentages'!E:E,MATCH($G:$G&amp;" "&amp;$E:$E,'ATLIS Percentages'!$A:$A,0)),
F37="STAR",INDEX('ATLIS Percentages'!F:F,MATCH($G:$G&amp;" "&amp;$E:$E,'ATLIS Percentages'!$A:$A,0)))</f>
        <v>0</v>
      </c>
      <c r="I37" s="30">
        <f t="shared" si="1"/>
        <v>0</v>
      </c>
      <c r="J37" s="30">
        <f t="shared" si="2"/>
        <v>0</v>
      </c>
      <c r="K37" s="30">
        <f>INDEX('IGT Calculation_1stHalf'!J:J,MATCH($A:$A&amp;"-"&amp;$G:$G&amp;"-"&amp;$E:$E&amp;"-"&amp;$F:$F,'IGT Calculation_1stHalf'!A:A,0))</f>
        <v>0</v>
      </c>
      <c r="L37" s="30">
        <f>INDEX('IGT Calculation_1stHalf'!K:K,MATCH(A:A&amp;"-"&amp;G:G&amp;"-"&amp;E:E&amp;"-"&amp;F:F,'IGT Calculation_1stHalf'!A:A,0))</f>
        <v>0</v>
      </c>
      <c r="M37" s="36">
        <f t="shared" si="3"/>
        <v>0</v>
      </c>
      <c r="N37" s="37">
        <f t="shared" si="4"/>
        <v>0</v>
      </c>
    </row>
    <row r="38" spans="1:14" x14ac:dyDescent="0.25">
      <c r="A38" s="49" t="s">
        <v>38</v>
      </c>
      <c r="B38" t="s">
        <v>12</v>
      </c>
      <c r="C38" s="27">
        <v>10358618.466629151</v>
      </c>
      <c r="D38" t="s">
        <v>12</v>
      </c>
      <c r="E38" t="s">
        <v>24</v>
      </c>
      <c r="F38" t="s">
        <v>10</v>
      </c>
      <c r="G38" t="s">
        <v>123</v>
      </c>
      <c r="H38" s="29">
        <f>_xlfn.IFS(F38="STAR Kids",INDEX('ATLIS Percentages'!D:D,MATCH($G:$G&amp;" "&amp;$E:$E,'ATLIS Percentages'!$A:$A,0)),
F38="STAR+PLUS",INDEX('ATLIS Percentages'!E:E,MATCH($G:$G&amp;" "&amp;$E:$E,'ATLIS Percentages'!$A:$A,0)),
F38="STAR",INDEX('ATLIS Percentages'!F:F,MATCH($G:$G&amp;" "&amp;$E:$E,'ATLIS Percentages'!$A:$A,0)))</f>
        <v>5.6106565520630067E-3</v>
      </c>
      <c r="I38" s="30">
        <f t="shared" si="1"/>
        <v>58118.65</v>
      </c>
      <c r="J38" s="30">
        <f t="shared" si="2"/>
        <v>25100.98</v>
      </c>
      <c r="K38" s="30">
        <f>INDEX('IGT Calculation_1stHalf'!J:J,MATCH($A:$A&amp;"-"&amp;$G:$G&amp;"-"&amp;$E:$E&amp;"-"&amp;$F:$F,'IGT Calculation_1stHalf'!A:A,0))</f>
        <v>29499.45</v>
      </c>
      <c r="L38" s="30">
        <f>INDEX('IGT Calculation_1stHalf'!K:K,MATCH(A:A&amp;"-"&amp;G:G&amp;"-"&amp;E:E&amp;"-"&amp;F:F,'IGT Calculation_1stHalf'!A:A,0))</f>
        <v>12740.58</v>
      </c>
      <c r="M38" s="36">
        <f t="shared" si="3"/>
        <v>28619.200000000001</v>
      </c>
      <c r="N38" s="37">
        <f t="shared" si="4"/>
        <v>12360.4</v>
      </c>
    </row>
    <row r="39" spans="1:14" x14ac:dyDescent="0.25">
      <c r="A39" s="49" t="s">
        <v>76</v>
      </c>
      <c r="B39" t="s">
        <v>21</v>
      </c>
      <c r="C39" s="27">
        <v>100113437.08870383</v>
      </c>
      <c r="D39" t="s">
        <v>21</v>
      </c>
      <c r="E39" t="s">
        <v>58</v>
      </c>
      <c r="F39" t="s">
        <v>14</v>
      </c>
      <c r="G39" t="s">
        <v>123</v>
      </c>
      <c r="H39" s="29">
        <f>_xlfn.IFS(F39="STAR Kids",INDEX('ATLIS Percentages'!D:D,MATCH($G:$G&amp;" "&amp;$E:$E,'ATLIS Percentages'!$A:$A,0)),
F39="STAR+PLUS",INDEX('ATLIS Percentages'!E:E,MATCH($G:$G&amp;" "&amp;$E:$E,'ATLIS Percentages'!$A:$A,0)),
F39="STAR",INDEX('ATLIS Percentages'!F:F,MATCH($G:$G&amp;" "&amp;$E:$E,'ATLIS Percentages'!$A:$A,0)))</f>
        <v>1.9217023546411249E-2</v>
      </c>
      <c r="I39" s="30">
        <f t="shared" si="1"/>
        <v>1923882.28</v>
      </c>
      <c r="J39" s="30">
        <f t="shared" si="2"/>
        <v>830909.37</v>
      </c>
      <c r="K39" s="30">
        <f>INDEX('IGT Calculation_1stHalf'!J:J,MATCH($A:$A&amp;"-"&amp;$G:$G&amp;"-"&amp;$E:$E&amp;"-"&amp;$F:$F,'IGT Calculation_1stHalf'!A:A,0))</f>
        <v>990992.38</v>
      </c>
      <c r="L39" s="30">
        <f>INDEX('IGT Calculation_1stHalf'!K:K,MATCH(A:A&amp;"-"&amp;G:G&amp;"-"&amp;E:E&amp;"-"&amp;F:F,'IGT Calculation_1stHalf'!A:A,0))</f>
        <v>428001.68</v>
      </c>
      <c r="M39" s="36">
        <f t="shared" si="3"/>
        <v>932889.9</v>
      </c>
      <c r="N39" s="37">
        <f t="shared" si="4"/>
        <v>402907.68</v>
      </c>
    </row>
    <row r="40" spans="1:14" x14ac:dyDescent="0.25">
      <c r="A40" s="49" t="s">
        <v>94</v>
      </c>
      <c r="B40" t="s">
        <v>8</v>
      </c>
      <c r="C40" s="27">
        <v>117206397.43237084</v>
      </c>
      <c r="D40" t="s">
        <v>8</v>
      </c>
      <c r="E40" t="s">
        <v>58</v>
      </c>
      <c r="F40" t="s">
        <v>14</v>
      </c>
      <c r="G40" t="s">
        <v>123</v>
      </c>
      <c r="H40" s="29">
        <f>_xlfn.IFS(F40="STAR Kids",INDEX('ATLIS Percentages'!D:D,MATCH($G:$G&amp;" "&amp;$E:$E,'ATLIS Percentages'!$A:$A,0)),
F40="STAR+PLUS",INDEX('ATLIS Percentages'!E:E,MATCH($G:$G&amp;" "&amp;$E:$E,'ATLIS Percentages'!$A:$A,0)),
F40="STAR",INDEX('ATLIS Percentages'!F:F,MATCH($G:$G&amp;" "&amp;$E:$E,'ATLIS Percentages'!$A:$A,0)))</f>
        <v>1.9217023546411249E-2</v>
      </c>
      <c r="I40" s="30">
        <f t="shared" si="1"/>
        <v>2252358.1</v>
      </c>
      <c r="J40" s="30">
        <f t="shared" si="2"/>
        <v>972775.44</v>
      </c>
      <c r="K40" s="30">
        <f>INDEX('IGT Calculation_1stHalf'!J:J,MATCH($A:$A&amp;"-"&amp;$G:$G&amp;"-"&amp;$E:$E&amp;"-"&amp;$F:$F,'IGT Calculation_1stHalf'!A:A,0))</f>
        <v>1151644.1399999999</v>
      </c>
      <c r="L40" s="30">
        <f>INDEX('IGT Calculation_1stHalf'!K:K,MATCH(A:A&amp;"-"&amp;G:G&amp;"-"&amp;E:E&amp;"-"&amp;F:F,'IGT Calculation_1stHalf'!A:A,0))</f>
        <v>497385.89</v>
      </c>
      <c r="M40" s="36">
        <f t="shared" si="3"/>
        <v>1100713.96</v>
      </c>
      <c r="N40" s="37">
        <f t="shared" si="4"/>
        <v>475389.55</v>
      </c>
    </row>
    <row r="41" spans="1:14" x14ac:dyDescent="0.25">
      <c r="A41" s="49" t="s">
        <v>90</v>
      </c>
      <c r="B41" t="s">
        <v>28</v>
      </c>
      <c r="C41" s="27">
        <v>77817900.632779434</v>
      </c>
      <c r="D41" t="s">
        <v>28</v>
      </c>
      <c r="E41" t="s">
        <v>13</v>
      </c>
      <c r="F41" t="s">
        <v>10</v>
      </c>
      <c r="G41" t="s">
        <v>123</v>
      </c>
      <c r="H41" s="29">
        <f>_xlfn.IFS(F41="STAR Kids",INDEX('ATLIS Percentages'!D:D,MATCH($G:$G&amp;" "&amp;$E:$E,'ATLIS Percentages'!$A:$A,0)),
F41="STAR+PLUS",INDEX('ATLIS Percentages'!E:E,MATCH($G:$G&amp;" "&amp;$E:$E,'ATLIS Percentages'!$A:$A,0)),
F41="STAR",INDEX('ATLIS Percentages'!F:F,MATCH($G:$G&amp;" "&amp;$E:$E,'ATLIS Percentages'!$A:$A,0)))</f>
        <v>0</v>
      </c>
      <c r="I41" s="30">
        <f t="shared" si="1"/>
        <v>0</v>
      </c>
      <c r="J41" s="30">
        <f t="shared" si="2"/>
        <v>0</v>
      </c>
      <c r="K41" s="30">
        <f>INDEX('IGT Calculation_1stHalf'!J:J,MATCH($A:$A&amp;"-"&amp;$G:$G&amp;"-"&amp;$E:$E&amp;"-"&amp;$F:$F,'IGT Calculation_1stHalf'!A:A,0))</f>
        <v>0</v>
      </c>
      <c r="L41" s="30">
        <f>INDEX('IGT Calculation_1stHalf'!K:K,MATCH(A:A&amp;"-"&amp;G:G&amp;"-"&amp;E:E&amp;"-"&amp;F:F,'IGT Calculation_1stHalf'!A:A,0))</f>
        <v>0</v>
      </c>
      <c r="M41" s="36">
        <f t="shared" si="3"/>
        <v>0</v>
      </c>
      <c r="N41" s="37">
        <f t="shared" si="4"/>
        <v>0</v>
      </c>
    </row>
    <row r="42" spans="1:14" x14ac:dyDescent="0.25">
      <c r="A42" s="49" t="s">
        <v>97</v>
      </c>
      <c r="B42" t="s">
        <v>12</v>
      </c>
      <c r="C42" s="27">
        <v>445637855.48545367</v>
      </c>
      <c r="D42" t="s">
        <v>12</v>
      </c>
      <c r="E42" t="s">
        <v>13</v>
      </c>
      <c r="F42" t="s">
        <v>10</v>
      </c>
      <c r="G42" t="s">
        <v>123</v>
      </c>
      <c r="H42" s="29">
        <f>_xlfn.IFS(F42="STAR Kids",INDEX('ATLIS Percentages'!D:D,MATCH($G:$G&amp;" "&amp;$E:$E,'ATLIS Percentages'!$A:$A,0)),
F42="STAR+PLUS",INDEX('ATLIS Percentages'!E:E,MATCH($G:$G&amp;" "&amp;$E:$E,'ATLIS Percentages'!$A:$A,0)),
F42="STAR",INDEX('ATLIS Percentages'!F:F,MATCH($G:$G&amp;" "&amp;$E:$E,'ATLIS Percentages'!$A:$A,0)))</f>
        <v>0</v>
      </c>
      <c r="I42" s="30">
        <f t="shared" si="1"/>
        <v>0</v>
      </c>
      <c r="J42" s="30">
        <f t="shared" si="2"/>
        <v>0</v>
      </c>
      <c r="K42" s="30">
        <f>INDEX('IGT Calculation_1stHalf'!J:J,MATCH($A:$A&amp;"-"&amp;$G:$G&amp;"-"&amp;$E:$E&amp;"-"&amp;$F:$F,'IGT Calculation_1stHalf'!A:A,0))</f>
        <v>0</v>
      </c>
      <c r="L42" s="30">
        <f>INDEX('IGT Calculation_1stHalf'!K:K,MATCH(A:A&amp;"-"&amp;G:G&amp;"-"&amp;E:E&amp;"-"&amp;F:F,'IGT Calculation_1stHalf'!A:A,0))</f>
        <v>0</v>
      </c>
      <c r="M42" s="36">
        <f t="shared" si="3"/>
        <v>0</v>
      </c>
      <c r="N42" s="37">
        <f t="shared" si="4"/>
        <v>0</v>
      </c>
    </row>
    <row r="43" spans="1:14" x14ac:dyDescent="0.25">
      <c r="A43" s="49" t="s">
        <v>63</v>
      </c>
      <c r="B43" t="s">
        <v>21</v>
      </c>
      <c r="C43" s="27">
        <v>0</v>
      </c>
      <c r="D43" t="s">
        <v>21</v>
      </c>
      <c r="E43" t="s">
        <v>13</v>
      </c>
      <c r="F43" t="s">
        <v>14</v>
      </c>
      <c r="G43" t="s">
        <v>123</v>
      </c>
      <c r="H43" s="29">
        <f>_xlfn.IFS(F43="STAR Kids",INDEX('ATLIS Percentages'!D:D,MATCH($G:$G&amp;" "&amp;$E:$E,'ATLIS Percentages'!$A:$A,0)),
F43="STAR+PLUS",INDEX('ATLIS Percentages'!E:E,MATCH($G:$G&amp;" "&amp;$E:$E,'ATLIS Percentages'!$A:$A,0)),
F43="STAR",INDEX('ATLIS Percentages'!F:F,MATCH($G:$G&amp;" "&amp;$E:$E,'ATLIS Percentages'!$A:$A,0)))</f>
        <v>2.43610288038448E-2</v>
      </c>
      <c r="I43" s="30">
        <f t="shared" si="1"/>
        <v>0</v>
      </c>
      <c r="J43" s="30">
        <f t="shared" si="2"/>
        <v>0</v>
      </c>
      <c r="K43" s="30">
        <f>INDEX('IGT Calculation_1stHalf'!J:J,MATCH($A:$A&amp;"-"&amp;$G:$G&amp;"-"&amp;$E:$E&amp;"-"&amp;$F:$F,'IGT Calculation_1stHalf'!A:A,0))</f>
        <v>0</v>
      </c>
      <c r="L43" s="30">
        <f>INDEX('IGT Calculation_1stHalf'!K:K,MATCH(A:A&amp;"-"&amp;G:G&amp;"-"&amp;E:E&amp;"-"&amp;F:F,'IGT Calculation_1stHalf'!A:A,0))</f>
        <v>0</v>
      </c>
      <c r="M43" s="36">
        <f t="shared" si="3"/>
        <v>0</v>
      </c>
      <c r="N43" s="37">
        <f t="shared" si="4"/>
        <v>0</v>
      </c>
    </row>
    <row r="44" spans="1:14" x14ac:dyDescent="0.25">
      <c r="A44" s="49" t="s">
        <v>11</v>
      </c>
      <c r="B44" t="s">
        <v>12</v>
      </c>
      <c r="C44" s="27">
        <v>1344486239.1811943</v>
      </c>
      <c r="D44" t="s">
        <v>12</v>
      </c>
      <c r="E44" t="s">
        <v>13</v>
      </c>
      <c r="F44" t="s">
        <v>14</v>
      </c>
      <c r="G44" t="s">
        <v>123</v>
      </c>
      <c r="H44" s="29">
        <f>_xlfn.IFS(F44="STAR Kids",INDEX('ATLIS Percentages'!D:D,MATCH($G:$G&amp;" "&amp;$E:$E,'ATLIS Percentages'!$A:$A,0)),
F44="STAR+PLUS",INDEX('ATLIS Percentages'!E:E,MATCH($G:$G&amp;" "&amp;$E:$E,'ATLIS Percentages'!$A:$A,0)),
F44="STAR",INDEX('ATLIS Percentages'!F:F,MATCH($G:$G&amp;" "&amp;$E:$E,'ATLIS Percentages'!$A:$A,0)))</f>
        <v>2.43610288038448E-2</v>
      </c>
      <c r="I44" s="30">
        <f t="shared" si="1"/>
        <v>32753068</v>
      </c>
      <c r="J44" s="30">
        <f t="shared" si="2"/>
        <v>14145788.039999999</v>
      </c>
      <c r="K44" s="30">
        <f>INDEX('IGT Calculation_1stHalf'!J:J,MATCH($A:$A&amp;"-"&amp;$G:$G&amp;"-"&amp;$E:$E&amp;"-"&amp;$F:$F,'IGT Calculation_1stHalf'!A:A,0))</f>
        <v>17043318.27</v>
      </c>
      <c r="L44" s="30">
        <f>INDEX('IGT Calculation_1stHalf'!K:K,MATCH(A:A&amp;"-"&amp;G:G&amp;"-"&amp;E:E&amp;"-"&amp;F:F,'IGT Calculation_1stHalf'!A:A,0))</f>
        <v>7360872.8099999996</v>
      </c>
      <c r="M44" s="36">
        <f t="shared" si="3"/>
        <v>15709749.73</v>
      </c>
      <c r="N44" s="37">
        <f t="shared" si="4"/>
        <v>6784915.2300000004</v>
      </c>
    </row>
    <row r="45" spans="1:14" x14ac:dyDescent="0.25">
      <c r="A45" s="49" t="s">
        <v>52</v>
      </c>
      <c r="B45" t="s">
        <v>28</v>
      </c>
      <c r="C45" s="27">
        <v>491194388.96658272</v>
      </c>
      <c r="D45" t="s">
        <v>28</v>
      </c>
      <c r="E45" t="s">
        <v>13</v>
      </c>
      <c r="F45" t="s">
        <v>14</v>
      </c>
      <c r="G45" t="s">
        <v>123</v>
      </c>
      <c r="H45" s="29">
        <f>_xlfn.IFS(F45="STAR Kids",INDEX('ATLIS Percentages'!D:D,MATCH($G:$G&amp;" "&amp;$E:$E,'ATLIS Percentages'!$A:$A,0)),
F45="STAR+PLUS",INDEX('ATLIS Percentages'!E:E,MATCH($G:$G&amp;" "&amp;$E:$E,'ATLIS Percentages'!$A:$A,0)),
F45="STAR",INDEX('ATLIS Percentages'!F:F,MATCH($G:$G&amp;" "&amp;$E:$E,'ATLIS Percentages'!$A:$A,0)))</f>
        <v>2.43610288038448E-2</v>
      </c>
      <c r="I45" s="30">
        <f t="shared" si="1"/>
        <v>11966000.66</v>
      </c>
      <c r="J45" s="30">
        <f t="shared" si="2"/>
        <v>5168019.96</v>
      </c>
      <c r="K45" s="30">
        <f>INDEX('IGT Calculation_1stHalf'!J:J,MATCH($A:$A&amp;"-"&amp;$G:$G&amp;"-"&amp;$E:$E&amp;"-"&amp;$F:$F,'IGT Calculation_1stHalf'!A:A,0))</f>
        <v>5710495.2699999996</v>
      </c>
      <c r="L45" s="30">
        <f>INDEX('IGT Calculation_1stHalf'!K:K,MATCH(A:A&amp;"-"&amp;G:G&amp;"-"&amp;E:E&amp;"-"&amp;F:F,'IGT Calculation_1stHalf'!A:A,0))</f>
        <v>2466317.2200000002</v>
      </c>
      <c r="M45" s="36">
        <f t="shared" si="3"/>
        <v>6255505.3899999997</v>
      </c>
      <c r="N45" s="37">
        <f t="shared" si="4"/>
        <v>2701702.73</v>
      </c>
    </row>
    <row r="46" spans="1:14" x14ac:dyDescent="0.25">
      <c r="A46" s="49" t="s">
        <v>62</v>
      </c>
      <c r="B46" t="s">
        <v>21</v>
      </c>
      <c r="C46" s="27">
        <v>23139400.913038518</v>
      </c>
      <c r="D46" t="s">
        <v>21</v>
      </c>
      <c r="E46" t="s">
        <v>5</v>
      </c>
      <c r="F46" t="s">
        <v>10</v>
      </c>
      <c r="G46" t="s">
        <v>123</v>
      </c>
      <c r="H46" s="29">
        <f>_xlfn.IFS(F46="STAR Kids",INDEX('ATLIS Percentages'!D:D,MATCH($G:$G&amp;" "&amp;$E:$E,'ATLIS Percentages'!$A:$A,0)),
F46="STAR+PLUS",INDEX('ATLIS Percentages'!E:E,MATCH($G:$G&amp;" "&amp;$E:$E,'ATLIS Percentages'!$A:$A,0)),
F46="STAR",INDEX('ATLIS Percentages'!F:F,MATCH($G:$G&amp;" "&amp;$E:$E,'ATLIS Percentages'!$A:$A,0)))</f>
        <v>0</v>
      </c>
      <c r="I46" s="30">
        <f t="shared" si="1"/>
        <v>0</v>
      </c>
      <c r="J46" s="30">
        <f t="shared" si="2"/>
        <v>0</v>
      </c>
      <c r="K46" s="30">
        <f>INDEX('IGT Calculation_1stHalf'!J:J,MATCH($A:$A&amp;"-"&amp;$G:$G&amp;"-"&amp;$E:$E&amp;"-"&amp;$F:$F,'IGT Calculation_1stHalf'!A:A,0))</f>
        <v>0</v>
      </c>
      <c r="L46" s="30">
        <f>INDEX('IGT Calculation_1stHalf'!K:K,MATCH(A:A&amp;"-"&amp;G:G&amp;"-"&amp;E:E&amp;"-"&amp;F:F,'IGT Calculation_1stHalf'!A:A,0))</f>
        <v>0</v>
      </c>
      <c r="M46" s="36">
        <f t="shared" si="3"/>
        <v>0</v>
      </c>
      <c r="N46" s="37">
        <f t="shared" si="4"/>
        <v>0</v>
      </c>
    </row>
    <row r="47" spans="1:14" x14ac:dyDescent="0.25">
      <c r="A47" s="49" t="s">
        <v>93</v>
      </c>
      <c r="B47" t="s">
        <v>16</v>
      </c>
      <c r="C47" s="27">
        <v>64865126.863660857</v>
      </c>
      <c r="D47" t="s">
        <v>16</v>
      </c>
      <c r="E47" t="s">
        <v>5</v>
      </c>
      <c r="F47" t="s">
        <v>10</v>
      </c>
      <c r="G47" t="s">
        <v>123</v>
      </c>
      <c r="H47" s="29">
        <f>_xlfn.IFS(F47="STAR Kids",INDEX('ATLIS Percentages'!D:D,MATCH($G:$G&amp;" "&amp;$E:$E,'ATLIS Percentages'!$A:$A,0)),
F47="STAR+PLUS",INDEX('ATLIS Percentages'!E:E,MATCH($G:$G&amp;" "&amp;$E:$E,'ATLIS Percentages'!$A:$A,0)),
F47="STAR",INDEX('ATLIS Percentages'!F:F,MATCH($G:$G&amp;" "&amp;$E:$E,'ATLIS Percentages'!$A:$A,0)))</f>
        <v>0</v>
      </c>
      <c r="I47" s="30">
        <f t="shared" si="1"/>
        <v>0</v>
      </c>
      <c r="J47" s="30">
        <f t="shared" si="2"/>
        <v>0</v>
      </c>
      <c r="K47" s="30">
        <f>INDEX('IGT Calculation_1stHalf'!J:J,MATCH($A:$A&amp;"-"&amp;$G:$G&amp;"-"&amp;$E:$E&amp;"-"&amp;$F:$F,'IGT Calculation_1stHalf'!A:A,0))</f>
        <v>0</v>
      </c>
      <c r="L47" s="30">
        <f>INDEX('IGT Calculation_1stHalf'!K:K,MATCH(A:A&amp;"-"&amp;G:G&amp;"-"&amp;E:E&amp;"-"&amp;F:F,'IGT Calculation_1stHalf'!A:A,0))</f>
        <v>0</v>
      </c>
      <c r="M47" s="36">
        <f t="shared" si="3"/>
        <v>0</v>
      </c>
      <c r="N47" s="37">
        <f t="shared" si="4"/>
        <v>0</v>
      </c>
    </row>
    <row r="48" spans="1:14" x14ac:dyDescent="0.25">
      <c r="A48" s="49" t="s">
        <v>87</v>
      </c>
      <c r="B48" t="s">
        <v>28</v>
      </c>
      <c r="C48" s="27">
        <v>14120781.308265431</v>
      </c>
      <c r="D48" t="s">
        <v>28</v>
      </c>
      <c r="E48" t="s">
        <v>5</v>
      </c>
      <c r="F48" t="s">
        <v>10</v>
      </c>
      <c r="G48" t="s">
        <v>123</v>
      </c>
      <c r="H48" s="29">
        <f>_xlfn.IFS(F48="STAR Kids",INDEX('ATLIS Percentages'!D:D,MATCH($G:$G&amp;" "&amp;$E:$E,'ATLIS Percentages'!$A:$A,0)),
F48="STAR+PLUS",INDEX('ATLIS Percentages'!E:E,MATCH($G:$G&amp;" "&amp;$E:$E,'ATLIS Percentages'!$A:$A,0)),
F48="STAR",INDEX('ATLIS Percentages'!F:F,MATCH($G:$G&amp;" "&amp;$E:$E,'ATLIS Percentages'!$A:$A,0)))</f>
        <v>0</v>
      </c>
      <c r="I48" s="30">
        <f t="shared" si="1"/>
        <v>0</v>
      </c>
      <c r="J48" s="30">
        <f t="shared" si="2"/>
        <v>0</v>
      </c>
      <c r="K48" s="30">
        <f>INDEX('IGT Calculation_1stHalf'!J:J,MATCH($A:$A&amp;"-"&amp;$G:$G&amp;"-"&amp;$E:$E&amp;"-"&amp;$F:$F,'IGT Calculation_1stHalf'!A:A,0))</f>
        <v>0</v>
      </c>
      <c r="L48" s="30">
        <f>INDEX('IGT Calculation_1stHalf'!K:K,MATCH(A:A&amp;"-"&amp;G:G&amp;"-"&amp;E:E&amp;"-"&amp;F:F,'IGT Calculation_1stHalf'!A:A,0))</f>
        <v>0</v>
      </c>
      <c r="M48" s="36">
        <f t="shared" si="3"/>
        <v>0</v>
      </c>
      <c r="N48" s="37">
        <f t="shared" si="4"/>
        <v>0</v>
      </c>
    </row>
    <row r="49" spans="1:14" x14ac:dyDescent="0.25">
      <c r="A49" s="49" t="s">
        <v>57</v>
      </c>
      <c r="B49" t="s">
        <v>4</v>
      </c>
      <c r="C49" s="27">
        <v>125641431.45384739</v>
      </c>
      <c r="D49" t="s">
        <v>4</v>
      </c>
      <c r="E49" t="s">
        <v>5</v>
      </c>
      <c r="F49" t="s">
        <v>10</v>
      </c>
      <c r="G49" t="s">
        <v>123</v>
      </c>
      <c r="H49" s="29">
        <f>_xlfn.IFS(F49="STAR Kids",INDEX('ATLIS Percentages'!D:D,MATCH($G:$G&amp;" "&amp;$E:$E,'ATLIS Percentages'!$A:$A,0)),
F49="STAR+PLUS",INDEX('ATLIS Percentages'!E:E,MATCH($G:$G&amp;" "&amp;$E:$E,'ATLIS Percentages'!$A:$A,0)),
F49="STAR",INDEX('ATLIS Percentages'!F:F,MATCH($G:$G&amp;" "&amp;$E:$E,'ATLIS Percentages'!$A:$A,0)))</f>
        <v>0</v>
      </c>
      <c r="I49" s="30">
        <f t="shared" si="1"/>
        <v>0</v>
      </c>
      <c r="J49" s="30">
        <f t="shared" si="2"/>
        <v>0</v>
      </c>
      <c r="K49" s="30">
        <f>INDEX('IGT Calculation_1stHalf'!J:J,MATCH($A:$A&amp;"-"&amp;$G:$G&amp;"-"&amp;$E:$E&amp;"-"&amp;$F:$F,'IGT Calculation_1stHalf'!A:A,0))</f>
        <v>0</v>
      </c>
      <c r="L49" s="30">
        <f>INDEX('IGT Calculation_1stHalf'!K:K,MATCH(A:A&amp;"-"&amp;G:G&amp;"-"&amp;E:E&amp;"-"&amp;F:F,'IGT Calculation_1stHalf'!A:A,0))</f>
        <v>0</v>
      </c>
      <c r="M49" s="36">
        <f t="shared" si="3"/>
        <v>0</v>
      </c>
      <c r="N49" s="37">
        <f t="shared" si="4"/>
        <v>0</v>
      </c>
    </row>
    <row r="50" spans="1:14" x14ac:dyDescent="0.25">
      <c r="A50" s="49" t="s">
        <v>86</v>
      </c>
      <c r="B50" t="s">
        <v>12</v>
      </c>
      <c r="C50" s="27">
        <v>75264292.34095858</v>
      </c>
      <c r="D50" t="s">
        <v>12</v>
      </c>
      <c r="E50" t="s">
        <v>5</v>
      </c>
      <c r="F50" t="s">
        <v>10</v>
      </c>
      <c r="G50" t="s">
        <v>123</v>
      </c>
      <c r="H50" s="29">
        <f>_xlfn.IFS(F50="STAR Kids",INDEX('ATLIS Percentages'!D:D,MATCH($G:$G&amp;" "&amp;$E:$E,'ATLIS Percentages'!$A:$A,0)),
F50="STAR+PLUS",INDEX('ATLIS Percentages'!E:E,MATCH($G:$G&amp;" "&amp;$E:$E,'ATLIS Percentages'!$A:$A,0)),
F50="STAR",INDEX('ATLIS Percentages'!F:F,MATCH($G:$G&amp;" "&amp;$E:$E,'ATLIS Percentages'!$A:$A,0)))</f>
        <v>0</v>
      </c>
      <c r="I50" s="30">
        <f t="shared" si="1"/>
        <v>0</v>
      </c>
      <c r="J50" s="30">
        <f t="shared" si="2"/>
        <v>0</v>
      </c>
      <c r="K50" s="30">
        <f>INDEX('IGT Calculation_1stHalf'!J:J,MATCH($A:$A&amp;"-"&amp;$G:$G&amp;"-"&amp;$E:$E&amp;"-"&amp;$F:$F,'IGT Calculation_1stHalf'!A:A,0))</f>
        <v>0</v>
      </c>
      <c r="L50" s="30">
        <f>INDEX('IGT Calculation_1stHalf'!K:K,MATCH(A:A&amp;"-"&amp;G:G&amp;"-"&amp;E:E&amp;"-"&amp;F:F,'IGT Calculation_1stHalf'!A:A,0))</f>
        <v>0</v>
      </c>
      <c r="M50" s="36">
        <f t="shared" si="3"/>
        <v>0</v>
      </c>
      <c r="N50" s="37">
        <f t="shared" si="4"/>
        <v>0</v>
      </c>
    </row>
    <row r="51" spans="1:14" x14ac:dyDescent="0.25">
      <c r="A51" s="49" t="s">
        <v>35</v>
      </c>
      <c r="B51" t="s">
        <v>21</v>
      </c>
      <c r="C51" s="27">
        <v>171099617.8477461</v>
      </c>
      <c r="D51" t="s">
        <v>21</v>
      </c>
      <c r="E51" t="s">
        <v>5</v>
      </c>
      <c r="F51" t="s">
        <v>14</v>
      </c>
      <c r="G51" t="s">
        <v>123</v>
      </c>
      <c r="H51" s="29">
        <f>_xlfn.IFS(F51="STAR Kids",INDEX('ATLIS Percentages'!D:D,MATCH($G:$G&amp;" "&amp;$E:$E,'ATLIS Percentages'!$A:$A,0)),
F51="STAR+PLUS",INDEX('ATLIS Percentages'!E:E,MATCH($G:$G&amp;" "&amp;$E:$E,'ATLIS Percentages'!$A:$A,0)),
F51="STAR",INDEX('ATLIS Percentages'!F:F,MATCH($G:$G&amp;" "&amp;$E:$E,'ATLIS Percentages'!$A:$A,0)))</f>
        <v>4.2858443876116689E-2</v>
      </c>
      <c r="I51" s="30">
        <f t="shared" si="1"/>
        <v>7333063.3700000001</v>
      </c>
      <c r="J51" s="30">
        <f t="shared" si="2"/>
        <v>3167091.4</v>
      </c>
      <c r="K51" s="30">
        <f>INDEX('IGT Calculation_1stHalf'!J:J,MATCH($A:$A&amp;"-"&amp;$G:$G&amp;"-"&amp;$E:$E&amp;"-"&amp;$F:$F,'IGT Calculation_1stHalf'!A:A,0))</f>
        <v>3737845.38</v>
      </c>
      <c r="L51" s="30">
        <f>INDEX('IGT Calculation_1stHalf'!K:K,MATCH(A:A&amp;"-"&amp;G:G&amp;"-"&amp;E:E&amp;"-"&amp;F:F,'IGT Calculation_1stHalf'!A:A,0))</f>
        <v>1614345.52</v>
      </c>
      <c r="M51" s="36">
        <f t="shared" si="3"/>
        <v>3595217.99</v>
      </c>
      <c r="N51" s="37">
        <f t="shared" si="4"/>
        <v>1552745.89</v>
      </c>
    </row>
    <row r="52" spans="1:14" x14ac:dyDescent="0.25">
      <c r="A52" s="49" t="s">
        <v>30</v>
      </c>
      <c r="B52" t="s">
        <v>12</v>
      </c>
      <c r="C52" s="27">
        <v>0</v>
      </c>
      <c r="D52" t="s">
        <v>12</v>
      </c>
      <c r="E52" t="s">
        <v>5</v>
      </c>
      <c r="F52" t="s">
        <v>14</v>
      </c>
      <c r="G52" t="s">
        <v>123</v>
      </c>
      <c r="H52" s="29">
        <f>_xlfn.IFS(F52="STAR Kids",INDEX('ATLIS Percentages'!D:D,MATCH($G:$G&amp;" "&amp;$E:$E,'ATLIS Percentages'!$A:$A,0)),
F52="STAR+PLUS",INDEX('ATLIS Percentages'!E:E,MATCH($G:$G&amp;" "&amp;$E:$E,'ATLIS Percentages'!$A:$A,0)),
F52="STAR",INDEX('ATLIS Percentages'!F:F,MATCH($G:$G&amp;" "&amp;$E:$E,'ATLIS Percentages'!$A:$A,0)))</f>
        <v>4.2858443876116689E-2</v>
      </c>
      <c r="I52" s="30">
        <f t="shared" si="1"/>
        <v>0</v>
      </c>
      <c r="J52" s="30">
        <f t="shared" si="2"/>
        <v>0</v>
      </c>
      <c r="K52" s="30">
        <f>INDEX('IGT Calculation_1stHalf'!J:J,MATCH($A:$A&amp;"-"&amp;$G:$G&amp;"-"&amp;$E:$E&amp;"-"&amp;$F:$F,'IGT Calculation_1stHalf'!A:A,0))</f>
        <v>0</v>
      </c>
      <c r="L52" s="30">
        <f>INDEX('IGT Calculation_1stHalf'!K:K,MATCH(A:A&amp;"-"&amp;G:G&amp;"-"&amp;E:E&amp;"-"&amp;F:F,'IGT Calculation_1stHalf'!A:A,0))</f>
        <v>0</v>
      </c>
      <c r="M52" s="36">
        <f t="shared" si="3"/>
        <v>0</v>
      </c>
      <c r="N52" s="37">
        <f t="shared" si="4"/>
        <v>0</v>
      </c>
    </row>
    <row r="53" spans="1:14" x14ac:dyDescent="0.25">
      <c r="A53" s="49" t="s">
        <v>27</v>
      </c>
      <c r="B53" t="s">
        <v>28</v>
      </c>
      <c r="C53" s="27">
        <v>170571811.50883949</v>
      </c>
      <c r="D53" t="s">
        <v>28</v>
      </c>
      <c r="E53" t="s">
        <v>5</v>
      </c>
      <c r="F53" t="s">
        <v>14</v>
      </c>
      <c r="G53" t="s">
        <v>123</v>
      </c>
      <c r="H53" s="29">
        <f>_xlfn.IFS(F53="STAR Kids",INDEX('ATLIS Percentages'!D:D,MATCH($G:$G&amp;" "&amp;$E:$E,'ATLIS Percentages'!$A:$A,0)),
F53="STAR+PLUS",INDEX('ATLIS Percentages'!E:E,MATCH($G:$G&amp;" "&amp;$E:$E,'ATLIS Percentages'!$A:$A,0)),
F53="STAR",INDEX('ATLIS Percentages'!F:F,MATCH($G:$G&amp;" "&amp;$E:$E,'ATLIS Percentages'!$A:$A,0)))</f>
        <v>4.2858443876116689E-2</v>
      </c>
      <c r="I53" s="30">
        <f t="shared" si="1"/>
        <v>7310442.4100000001</v>
      </c>
      <c r="J53" s="30">
        <f t="shared" si="2"/>
        <v>3157321.59</v>
      </c>
      <c r="K53" s="30">
        <f>INDEX('IGT Calculation_1stHalf'!J:J,MATCH($A:$A&amp;"-"&amp;$G:$G&amp;"-"&amp;$E:$E&amp;"-"&amp;$F:$F,'IGT Calculation_1stHalf'!A:A,0))</f>
        <v>3678688.99</v>
      </c>
      <c r="L53" s="30">
        <f>INDEX('IGT Calculation_1stHalf'!K:K,MATCH(A:A&amp;"-"&amp;G:G&amp;"-"&amp;E:E&amp;"-"&amp;F:F,'IGT Calculation_1stHalf'!A:A,0))</f>
        <v>1588796.35</v>
      </c>
      <c r="M53" s="36">
        <f t="shared" si="3"/>
        <v>3631753.42</v>
      </c>
      <c r="N53" s="37">
        <f t="shared" si="4"/>
        <v>1568525.25</v>
      </c>
    </row>
    <row r="54" spans="1:14" x14ac:dyDescent="0.25">
      <c r="A54" s="49" t="s">
        <v>96</v>
      </c>
      <c r="B54" t="s">
        <v>28</v>
      </c>
      <c r="C54" s="27">
        <v>726631295.57663906</v>
      </c>
      <c r="D54" t="s">
        <v>28</v>
      </c>
      <c r="E54" t="s">
        <v>20</v>
      </c>
      <c r="F54" t="s">
        <v>14</v>
      </c>
      <c r="G54" t="s">
        <v>123</v>
      </c>
      <c r="H54" s="29">
        <f>_xlfn.IFS(F54="STAR Kids",INDEX('ATLIS Percentages'!D:D,MATCH($G:$G&amp;" "&amp;$E:$E,'ATLIS Percentages'!$A:$A,0)),
F54="STAR+PLUS",INDEX('ATLIS Percentages'!E:E,MATCH($G:$G&amp;" "&amp;$E:$E,'ATLIS Percentages'!$A:$A,0)),
F54="STAR",INDEX('ATLIS Percentages'!F:F,MATCH($G:$G&amp;" "&amp;$E:$E,'ATLIS Percentages'!$A:$A,0)))</f>
        <v>2.2737070985419289E-2</v>
      </c>
      <c r="I54" s="30">
        <f t="shared" si="1"/>
        <v>16521467.35</v>
      </c>
      <c r="J54" s="30">
        <f t="shared" si="2"/>
        <v>7135489.5800000001</v>
      </c>
      <c r="K54" s="30">
        <f>INDEX('IGT Calculation_1stHalf'!J:J,MATCH($A:$A&amp;"-"&amp;$G:$G&amp;"-"&amp;$E:$E&amp;"-"&amp;$F:$F,'IGT Calculation_1stHalf'!A:A,0))</f>
        <v>8439297.9399999995</v>
      </c>
      <c r="L54" s="30">
        <f>INDEX('IGT Calculation_1stHalf'!K:K,MATCH(A:A&amp;"-"&amp;G:G&amp;"-"&amp;E:E&amp;"-"&amp;F:F,'IGT Calculation_1stHalf'!A:A,0))</f>
        <v>3644865.27</v>
      </c>
      <c r="M54" s="36">
        <f t="shared" si="3"/>
        <v>8082169.4100000001</v>
      </c>
      <c r="N54" s="37">
        <f t="shared" si="4"/>
        <v>3490624.31</v>
      </c>
    </row>
    <row r="55" spans="1:14" x14ac:dyDescent="0.25">
      <c r="A55" s="49" t="s">
        <v>74</v>
      </c>
      <c r="B55" t="s">
        <v>8</v>
      </c>
      <c r="C55" s="27">
        <v>555596540.30856943</v>
      </c>
      <c r="D55" t="s">
        <v>8</v>
      </c>
      <c r="E55" t="s">
        <v>20</v>
      </c>
      <c r="F55" t="s">
        <v>14</v>
      </c>
      <c r="G55" t="s">
        <v>123</v>
      </c>
      <c r="H55" s="29">
        <f>_xlfn.IFS(F55="STAR Kids",INDEX('ATLIS Percentages'!D:D,MATCH($G:$G&amp;" "&amp;$E:$E,'ATLIS Percentages'!$A:$A,0)),
F55="STAR+PLUS",INDEX('ATLIS Percentages'!E:E,MATCH($G:$G&amp;" "&amp;$E:$E,'ATLIS Percentages'!$A:$A,0)),
F55="STAR",INDEX('ATLIS Percentages'!F:F,MATCH($G:$G&amp;" "&amp;$E:$E,'ATLIS Percentages'!$A:$A,0)))</f>
        <v>2.2737070985419289E-2</v>
      </c>
      <c r="I55" s="30">
        <f t="shared" si="1"/>
        <v>12632637.98</v>
      </c>
      <c r="J55" s="30">
        <f t="shared" si="2"/>
        <v>5455935.2800000003</v>
      </c>
      <c r="K55" s="30">
        <f>INDEX('IGT Calculation_1stHalf'!J:J,MATCH($A:$A&amp;"-"&amp;$G:$G&amp;"-"&amp;$E:$E&amp;"-"&amp;$F:$F,'IGT Calculation_1stHalf'!A:A,0))</f>
        <v>6755394.3700000001</v>
      </c>
      <c r="L55" s="30">
        <f>INDEX('IGT Calculation_1stHalf'!K:K,MATCH(A:A&amp;"-"&amp;G:G&amp;"-"&amp;E:E&amp;"-"&amp;F:F,'IGT Calculation_1stHalf'!A:A,0))</f>
        <v>2917600.79</v>
      </c>
      <c r="M55" s="36">
        <f t="shared" si="3"/>
        <v>5877243.6100000003</v>
      </c>
      <c r="N55" s="37">
        <f t="shared" si="4"/>
        <v>2538334.5</v>
      </c>
    </row>
    <row r="56" spans="1:14" x14ac:dyDescent="0.25">
      <c r="A56" s="49" t="s">
        <v>101</v>
      </c>
      <c r="B56" t="s">
        <v>21</v>
      </c>
      <c r="C56" s="27">
        <v>36135500.270875446</v>
      </c>
      <c r="D56" t="s">
        <v>21</v>
      </c>
      <c r="E56" t="s">
        <v>18</v>
      </c>
      <c r="F56" t="s">
        <v>10</v>
      </c>
      <c r="G56" t="s">
        <v>123</v>
      </c>
      <c r="H56" s="29">
        <f>_xlfn.IFS(F56="STAR Kids",INDEX('ATLIS Percentages'!D:D,MATCH($G:$G&amp;" "&amp;$E:$E,'ATLIS Percentages'!$A:$A,0)),
F56="STAR+PLUS",INDEX('ATLIS Percentages'!E:E,MATCH($G:$G&amp;" "&amp;$E:$E,'ATLIS Percentages'!$A:$A,0)),
F56="STAR",INDEX('ATLIS Percentages'!F:F,MATCH($G:$G&amp;" "&amp;$E:$E,'ATLIS Percentages'!$A:$A,0)))</f>
        <v>3.5323848369360269E-18</v>
      </c>
      <c r="I56" s="30">
        <f t="shared" si="1"/>
        <v>0</v>
      </c>
      <c r="J56" s="30">
        <f t="shared" si="2"/>
        <v>0</v>
      </c>
      <c r="K56" s="30">
        <f>INDEX('IGT Calculation_1stHalf'!J:J,MATCH($A:$A&amp;"-"&amp;$G:$G&amp;"-"&amp;$E:$E&amp;"-"&amp;$F:$F,'IGT Calculation_1stHalf'!A:A,0))</f>
        <v>0</v>
      </c>
      <c r="L56" s="30">
        <f>INDEX('IGT Calculation_1stHalf'!K:K,MATCH(A:A&amp;"-"&amp;G:G&amp;"-"&amp;E:E&amp;"-"&amp;F:F,'IGT Calculation_1stHalf'!A:A,0))</f>
        <v>0</v>
      </c>
      <c r="M56" s="36">
        <f t="shared" si="3"/>
        <v>0</v>
      </c>
      <c r="N56" s="37">
        <f t="shared" si="4"/>
        <v>0</v>
      </c>
    </row>
    <row r="57" spans="1:14" x14ac:dyDescent="0.25">
      <c r="A57" s="49" t="s">
        <v>17</v>
      </c>
      <c r="B57" t="s">
        <v>8</v>
      </c>
      <c r="C57" s="27">
        <v>243925411.13753268</v>
      </c>
      <c r="D57" t="s">
        <v>8</v>
      </c>
      <c r="E57" t="s">
        <v>18</v>
      </c>
      <c r="F57" t="s">
        <v>10</v>
      </c>
      <c r="G57" t="s">
        <v>123</v>
      </c>
      <c r="H57" s="29">
        <f>_xlfn.IFS(F57="STAR Kids",INDEX('ATLIS Percentages'!D:D,MATCH($G:$G&amp;" "&amp;$E:$E,'ATLIS Percentages'!$A:$A,0)),
F57="STAR+PLUS",INDEX('ATLIS Percentages'!E:E,MATCH($G:$G&amp;" "&amp;$E:$E,'ATLIS Percentages'!$A:$A,0)),
F57="STAR",INDEX('ATLIS Percentages'!F:F,MATCH($G:$G&amp;" "&amp;$E:$E,'ATLIS Percentages'!$A:$A,0)))</f>
        <v>3.5323848369360269E-18</v>
      </c>
      <c r="I57" s="30">
        <f t="shared" si="1"/>
        <v>0</v>
      </c>
      <c r="J57" s="30">
        <f t="shared" si="2"/>
        <v>0</v>
      </c>
      <c r="K57" s="30">
        <f>INDEX('IGT Calculation_1stHalf'!J:J,MATCH($A:$A&amp;"-"&amp;$G:$G&amp;"-"&amp;$E:$E&amp;"-"&amp;$F:$F,'IGT Calculation_1stHalf'!A:A,0))</f>
        <v>0</v>
      </c>
      <c r="L57" s="30">
        <f>INDEX('IGT Calculation_1stHalf'!K:K,MATCH(A:A&amp;"-"&amp;G:G&amp;"-"&amp;E:E&amp;"-"&amp;F:F,'IGT Calculation_1stHalf'!A:A,0))</f>
        <v>0</v>
      </c>
      <c r="M57" s="36">
        <f t="shared" si="3"/>
        <v>0</v>
      </c>
      <c r="N57" s="37">
        <f t="shared" si="4"/>
        <v>0</v>
      </c>
    </row>
    <row r="58" spans="1:14" x14ac:dyDescent="0.25">
      <c r="A58" s="49" t="s">
        <v>36</v>
      </c>
      <c r="B58" t="s">
        <v>37</v>
      </c>
      <c r="C58" s="27">
        <v>130808144.27970466</v>
      </c>
      <c r="D58" t="s">
        <v>37</v>
      </c>
      <c r="E58" t="s">
        <v>18</v>
      </c>
      <c r="F58" t="s">
        <v>10</v>
      </c>
      <c r="G58" t="s">
        <v>123</v>
      </c>
      <c r="H58" s="29">
        <f>_xlfn.IFS(F58="STAR Kids",INDEX('ATLIS Percentages'!D:D,MATCH($G:$G&amp;" "&amp;$E:$E,'ATLIS Percentages'!$A:$A,0)),
F58="STAR+PLUS",INDEX('ATLIS Percentages'!E:E,MATCH($G:$G&amp;" "&amp;$E:$E,'ATLIS Percentages'!$A:$A,0)),
F58="STAR",INDEX('ATLIS Percentages'!F:F,MATCH($G:$G&amp;" "&amp;$E:$E,'ATLIS Percentages'!$A:$A,0)))</f>
        <v>3.5323848369360269E-18</v>
      </c>
      <c r="I58" s="30">
        <f t="shared" si="1"/>
        <v>0</v>
      </c>
      <c r="J58" s="30">
        <f t="shared" si="2"/>
        <v>0</v>
      </c>
      <c r="K58" s="30">
        <f>INDEX('IGT Calculation_1stHalf'!J:J,MATCH($A:$A&amp;"-"&amp;$G:$G&amp;"-"&amp;$E:$E&amp;"-"&amp;$F:$F,'IGT Calculation_1stHalf'!A:A,0))</f>
        <v>0</v>
      </c>
      <c r="L58" s="30">
        <f>INDEX('IGT Calculation_1stHalf'!K:K,MATCH(A:A&amp;"-"&amp;G:G&amp;"-"&amp;E:E&amp;"-"&amp;F:F,'IGT Calculation_1stHalf'!A:A,0))</f>
        <v>0</v>
      </c>
      <c r="M58" s="36">
        <f t="shared" si="3"/>
        <v>0</v>
      </c>
      <c r="N58" s="37">
        <f t="shared" si="4"/>
        <v>0</v>
      </c>
    </row>
    <row r="59" spans="1:14" x14ac:dyDescent="0.25">
      <c r="A59" s="49" t="s">
        <v>34</v>
      </c>
      <c r="B59" t="s">
        <v>8</v>
      </c>
      <c r="C59" s="27">
        <v>272244210.99043924</v>
      </c>
      <c r="D59" t="s">
        <v>8</v>
      </c>
      <c r="E59" t="s">
        <v>18</v>
      </c>
      <c r="F59" t="s">
        <v>14</v>
      </c>
      <c r="G59" t="s">
        <v>123</v>
      </c>
      <c r="H59" s="29">
        <f>_xlfn.IFS(F59="STAR Kids",INDEX('ATLIS Percentages'!D:D,MATCH($G:$G&amp;" "&amp;$E:$E,'ATLIS Percentages'!$A:$A,0)),
F59="STAR+PLUS",INDEX('ATLIS Percentages'!E:E,MATCH($G:$G&amp;" "&amp;$E:$E,'ATLIS Percentages'!$A:$A,0)),
F59="STAR",INDEX('ATLIS Percentages'!F:F,MATCH($G:$G&amp;" "&amp;$E:$E,'ATLIS Percentages'!$A:$A,0)))</f>
        <v>2.2189143375013799E-2</v>
      </c>
      <c r="I59" s="30">
        <f t="shared" si="1"/>
        <v>6040865.8300000001</v>
      </c>
      <c r="J59" s="30">
        <f t="shared" si="2"/>
        <v>2609001.63</v>
      </c>
      <c r="K59" s="30">
        <f>INDEX('IGT Calculation_1stHalf'!J:J,MATCH($A:$A&amp;"-"&amp;$G:$G&amp;"-"&amp;$E:$E&amp;"-"&amp;$F:$F,'IGT Calculation_1stHalf'!A:A,0))</f>
        <v>3113484.51</v>
      </c>
      <c r="L59" s="30">
        <f>INDEX('IGT Calculation_1stHalf'!K:K,MATCH(A:A&amp;"-"&amp;G:G&amp;"-"&amp;E:E&amp;"-"&amp;F:F,'IGT Calculation_1stHalf'!A:A,0))</f>
        <v>1344689.05</v>
      </c>
      <c r="M59" s="36">
        <f t="shared" si="3"/>
        <v>2927381.32</v>
      </c>
      <c r="N59" s="37">
        <f t="shared" si="4"/>
        <v>1264312.57</v>
      </c>
    </row>
    <row r="60" spans="1:14" x14ac:dyDescent="0.25">
      <c r="A60" s="49" t="s">
        <v>83</v>
      </c>
      <c r="B60" t="s">
        <v>12</v>
      </c>
      <c r="C60" s="27">
        <v>289389476.88540822</v>
      </c>
      <c r="D60" t="s">
        <v>12</v>
      </c>
      <c r="E60" t="s">
        <v>18</v>
      </c>
      <c r="F60" t="s">
        <v>14</v>
      </c>
      <c r="G60" t="s">
        <v>123</v>
      </c>
      <c r="H60" s="29">
        <f>_xlfn.IFS(F60="STAR Kids",INDEX('ATLIS Percentages'!D:D,MATCH($G:$G&amp;" "&amp;$E:$E,'ATLIS Percentages'!$A:$A,0)),
F60="STAR+PLUS",INDEX('ATLIS Percentages'!E:E,MATCH($G:$G&amp;" "&amp;$E:$E,'ATLIS Percentages'!$A:$A,0)),
F60="STAR",INDEX('ATLIS Percentages'!F:F,MATCH($G:$G&amp;" "&amp;$E:$E,'ATLIS Percentages'!$A:$A,0)))</f>
        <v>2.2189143375013799E-2</v>
      </c>
      <c r="I60" s="30">
        <f t="shared" si="1"/>
        <v>6421304.5899999999</v>
      </c>
      <c r="J60" s="30">
        <f t="shared" si="2"/>
        <v>2773310.08</v>
      </c>
      <c r="K60" s="30">
        <f>INDEX('IGT Calculation_1stHalf'!J:J,MATCH($A:$A&amp;"-"&amp;$G:$G&amp;"-"&amp;$E:$E&amp;"-"&amp;$F:$F,'IGT Calculation_1stHalf'!A:A,0))</f>
        <v>3203910.93</v>
      </c>
      <c r="L60" s="30">
        <f>INDEX('IGT Calculation_1stHalf'!K:K,MATCH(A:A&amp;"-"&amp;G:G&amp;"-"&amp;E:E&amp;"-"&amp;F:F,'IGT Calculation_1stHalf'!A:A,0))</f>
        <v>1383743.5</v>
      </c>
      <c r="M60" s="36">
        <f t="shared" si="3"/>
        <v>3217393.66</v>
      </c>
      <c r="N60" s="37">
        <f t="shared" si="4"/>
        <v>1389566.58</v>
      </c>
    </row>
    <row r="61" spans="1:14" x14ac:dyDescent="0.25">
      <c r="A61" s="49" t="s">
        <v>98</v>
      </c>
      <c r="B61" t="s">
        <v>12</v>
      </c>
      <c r="C61" s="27">
        <v>134042872.25290932</v>
      </c>
      <c r="D61" t="s">
        <v>12</v>
      </c>
      <c r="E61" t="s">
        <v>66</v>
      </c>
      <c r="F61" t="s">
        <v>10</v>
      </c>
      <c r="G61" t="s">
        <v>123</v>
      </c>
      <c r="H61" s="29">
        <f>_xlfn.IFS(F61="STAR Kids",INDEX('ATLIS Percentages'!D:D,MATCH($G:$G&amp;" "&amp;$E:$E,'ATLIS Percentages'!$A:$A,0)),
F61="STAR+PLUS",INDEX('ATLIS Percentages'!E:E,MATCH($G:$G&amp;" "&amp;$E:$E,'ATLIS Percentages'!$A:$A,0)),
F61="STAR",INDEX('ATLIS Percentages'!F:F,MATCH($G:$G&amp;" "&amp;$E:$E,'ATLIS Percentages'!$A:$A,0)))</f>
        <v>0</v>
      </c>
      <c r="I61" s="30">
        <f t="shared" si="1"/>
        <v>0</v>
      </c>
      <c r="J61" s="30">
        <f t="shared" si="2"/>
        <v>0</v>
      </c>
      <c r="K61" s="30">
        <f>INDEX('IGT Calculation_1stHalf'!J:J,MATCH($A:$A&amp;"-"&amp;$G:$G&amp;"-"&amp;$E:$E&amp;"-"&amp;$F:$F,'IGT Calculation_1stHalf'!A:A,0))</f>
        <v>0</v>
      </c>
      <c r="L61" s="30">
        <f>INDEX('IGT Calculation_1stHalf'!K:K,MATCH(A:A&amp;"-"&amp;G:G&amp;"-"&amp;E:E&amp;"-"&amp;F:F,'IGT Calculation_1stHalf'!A:A,0))</f>
        <v>0</v>
      </c>
      <c r="M61" s="36">
        <f t="shared" si="3"/>
        <v>0</v>
      </c>
      <c r="N61" s="37">
        <f t="shared" si="4"/>
        <v>0</v>
      </c>
    </row>
    <row r="62" spans="1:14" x14ac:dyDescent="0.25">
      <c r="A62" s="49" t="s">
        <v>79</v>
      </c>
      <c r="B62" t="s">
        <v>8</v>
      </c>
      <c r="C62" s="27">
        <v>508382541.51282746</v>
      </c>
      <c r="D62" t="s">
        <v>8</v>
      </c>
      <c r="E62" t="s">
        <v>66</v>
      </c>
      <c r="F62" t="s">
        <v>10</v>
      </c>
      <c r="G62" t="s">
        <v>123</v>
      </c>
      <c r="H62" s="29">
        <f>_xlfn.IFS(F62="STAR Kids",INDEX('ATLIS Percentages'!D:D,MATCH($G:$G&amp;" "&amp;$E:$E,'ATLIS Percentages'!$A:$A,0)),
F62="STAR+PLUS",INDEX('ATLIS Percentages'!E:E,MATCH($G:$G&amp;" "&amp;$E:$E,'ATLIS Percentages'!$A:$A,0)),
F62="STAR",INDEX('ATLIS Percentages'!F:F,MATCH($G:$G&amp;" "&amp;$E:$E,'ATLIS Percentages'!$A:$A,0)))</f>
        <v>0</v>
      </c>
      <c r="I62" s="30">
        <f t="shared" si="1"/>
        <v>0</v>
      </c>
      <c r="J62" s="30">
        <f t="shared" si="2"/>
        <v>0</v>
      </c>
      <c r="K62" s="30">
        <f>INDEX('IGT Calculation_1stHalf'!J:J,MATCH($A:$A&amp;"-"&amp;$G:$G&amp;"-"&amp;$E:$E&amp;"-"&amp;$F:$F,'IGT Calculation_1stHalf'!A:A,0))</f>
        <v>0</v>
      </c>
      <c r="L62" s="30">
        <f>INDEX('IGT Calculation_1stHalf'!K:K,MATCH(A:A&amp;"-"&amp;G:G&amp;"-"&amp;E:E&amp;"-"&amp;F:F,'IGT Calculation_1stHalf'!A:A,0))</f>
        <v>0</v>
      </c>
      <c r="M62" s="36">
        <f t="shared" si="3"/>
        <v>0</v>
      </c>
      <c r="N62" s="37">
        <f t="shared" si="4"/>
        <v>0</v>
      </c>
    </row>
    <row r="63" spans="1:14" x14ac:dyDescent="0.25">
      <c r="A63" s="49" t="s">
        <v>65</v>
      </c>
      <c r="B63" t="s">
        <v>28</v>
      </c>
      <c r="C63" s="27">
        <v>116743009.00649284</v>
      </c>
      <c r="D63" t="s">
        <v>28</v>
      </c>
      <c r="E63" t="s">
        <v>66</v>
      </c>
      <c r="F63" t="s">
        <v>10</v>
      </c>
      <c r="G63" t="s">
        <v>123</v>
      </c>
      <c r="H63" s="29">
        <f>_xlfn.IFS(F63="STAR Kids",INDEX('ATLIS Percentages'!D:D,MATCH($G:$G&amp;" "&amp;$E:$E,'ATLIS Percentages'!$A:$A,0)),
F63="STAR+PLUS",INDEX('ATLIS Percentages'!E:E,MATCH($G:$G&amp;" "&amp;$E:$E,'ATLIS Percentages'!$A:$A,0)),
F63="STAR",INDEX('ATLIS Percentages'!F:F,MATCH($G:$G&amp;" "&amp;$E:$E,'ATLIS Percentages'!$A:$A,0)))</f>
        <v>0</v>
      </c>
      <c r="I63" s="30">
        <f t="shared" si="1"/>
        <v>0</v>
      </c>
      <c r="J63" s="30">
        <f t="shared" si="2"/>
        <v>0</v>
      </c>
      <c r="K63" s="30">
        <f>INDEX('IGT Calculation_1stHalf'!J:J,MATCH($A:$A&amp;"-"&amp;$G:$G&amp;"-"&amp;$E:$E&amp;"-"&amp;$F:$F,'IGT Calculation_1stHalf'!A:A,0))</f>
        <v>0</v>
      </c>
      <c r="L63" s="30">
        <f>INDEX('IGT Calculation_1stHalf'!K:K,MATCH(A:A&amp;"-"&amp;G:G&amp;"-"&amp;E:E&amp;"-"&amp;F:F,'IGT Calculation_1stHalf'!A:A,0))</f>
        <v>0</v>
      </c>
      <c r="M63" s="36">
        <f t="shared" si="3"/>
        <v>0</v>
      </c>
      <c r="N63" s="37">
        <f t="shared" si="4"/>
        <v>0</v>
      </c>
    </row>
    <row r="64" spans="1:14" x14ac:dyDescent="0.25">
      <c r="A64" s="49" t="s">
        <v>81</v>
      </c>
      <c r="B64" t="s">
        <v>33</v>
      </c>
      <c r="C64" s="27">
        <v>393432251.67237103</v>
      </c>
      <c r="D64" t="s">
        <v>33</v>
      </c>
      <c r="E64" t="s">
        <v>66</v>
      </c>
      <c r="F64" t="s">
        <v>10</v>
      </c>
      <c r="G64" t="s">
        <v>123</v>
      </c>
      <c r="H64" s="29">
        <f>_xlfn.IFS(F64="STAR Kids",INDEX('ATLIS Percentages'!D:D,MATCH($G:$G&amp;" "&amp;$E:$E,'ATLIS Percentages'!$A:$A,0)),
F64="STAR+PLUS",INDEX('ATLIS Percentages'!E:E,MATCH($G:$G&amp;" "&amp;$E:$E,'ATLIS Percentages'!$A:$A,0)),
F64="STAR",INDEX('ATLIS Percentages'!F:F,MATCH($G:$G&amp;" "&amp;$E:$E,'ATLIS Percentages'!$A:$A,0)))</f>
        <v>0</v>
      </c>
      <c r="I64" s="30">
        <f t="shared" si="1"/>
        <v>0</v>
      </c>
      <c r="J64" s="30">
        <f t="shared" si="2"/>
        <v>0</v>
      </c>
      <c r="K64" s="30">
        <f>INDEX('IGT Calculation_1stHalf'!J:J,MATCH($A:$A&amp;"-"&amp;$G:$G&amp;"-"&amp;$E:$E&amp;"-"&amp;$F:$F,'IGT Calculation_1stHalf'!A:A,0))</f>
        <v>0</v>
      </c>
      <c r="L64" s="30">
        <f>INDEX('IGT Calculation_1stHalf'!K:K,MATCH(A:A&amp;"-"&amp;G:G&amp;"-"&amp;E:E&amp;"-"&amp;F:F,'IGT Calculation_1stHalf'!A:A,0))</f>
        <v>0</v>
      </c>
      <c r="M64" s="36">
        <f t="shared" si="3"/>
        <v>0</v>
      </c>
      <c r="N64" s="37">
        <f t="shared" si="4"/>
        <v>0</v>
      </c>
    </row>
    <row r="65" spans="1:14" x14ac:dyDescent="0.25">
      <c r="A65" s="49" t="s">
        <v>77</v>
      </c>
      <c r="B65" t="s">
        <v>8</v>
      </c>
      <c r="C65" s="27">
        <v>990594547.83890545</v>
      </c>
      <c r="D65" t="s">
        <v>8</v>
      </c>
      <c r="E65" t="s">
        <v>66</v>
      </c>
      <c r="F65" t="s">
        <v>14</v>
      </c>
      <c r="G65" t="s">
        <v>123</v>
      </c>
      <c r="H65" s="29">
        <f>_xlfn.IFS(F65="STAR Kids",INDEX('ATLIS Percentages'!D:D,MATCH($G:$G&amp;" "&amp;$E:$E,'ATLIS Percentages'!$A:$A,0)),
F65="STAR+PLUS",INDEX('ATLIS Percentages'!E:E,MATCH($G:$G&amp;" "&amp;$E:$E,'ATLIS Percentages'!$A:$A,0)),
F65="STAR",INDEX('ATLIS Percentages'!F:F,MATCH($G:$G&amp;" "&amp;$E:$E,'ATLIS Percentages'!$A:$A,0)))</f>
        <v>2.8141104088843859E-2</v>
      </c>
      <c r="I65" s="30">
        <f t="shared" si="1"/>
        <v>27876424.280000001</v>
      </c>
      <c r="J65" s="30">
        <f t="shared" si="2"/>
        <v>12039604.640000001</v>
      </c>
      <c r="K65" s="30">
        <f>INDEX('IGT Calculation_1stHalf'!J:J,MATCH($A:$A&amp;"-"&amp;$G:$G&amp;"-"&amp;$E:$E&amp;"-"&amp;$F:$F,'IGT Calculation_1stHalf'!A:A,0))</f>
        <v>13952999.51</v>
      </c>
      <c r="L65" s="30">
        <f>INDEX('IGT Calculation_1stHalf'!K:K,MATCH(A:A&amp;"-"&amp;G:G&amp;"-"&amp;E:E&amp;"-"&amp;F:F,'IGT Calculation_1stHalf'!A:A,0))</f>
        <v>6026188.8600000003</v>
      </c>
      <c r="M65" s="36">
        <f t="shared" si="3"/>
        <v>13923424.77</v>
      </c>
      <c r="N65" s="37">
        <f t="shared" si="4"/>
        <v>6013415.7699999996</v>
      </c>
    </row>
    <row r="66" spans="1:14" x14ac:dyDescent="0.25">
      <c r="A66" s="49" t="s">
        <v>84</v>
      </c>
      <c r="B66" t="s">
        <v>28</v>
      </c>
      <c r="C66" s="27">
        <v>708250409.06864214</v>
      </c>
      <c r="D66" t="s">
        <v>28</v>
      </c>
      <c r="E66" t="s">
        <v>66</v>
      </c>
      <c r="F66" t="s">
        <v>14</v>
      </c>
      <c r="G66" t="s">
        <v>123</v>
      </c>
      <c r="H66" s="29">
        <f>_xlfn.IFS(F66="STAR Kids",INDEX('ATLIS Percentages'!D:D,MATCH($G:$G&amp;" "&amp;$E:$E,'ATLIS Percentages'!$A:$A,0)),
F66="STAR+PLUS",INDEX('ATLIS Percentages'!E:E,MATCH($G:$G&amp;" "&amp;$E:$E,'ATLIS Percentages'!$A:$A,0)),
F66="STAR",INDEX('ATLIS Percentages'!F:F,MATCH($G:$G&amp;" "&amp;$E:$E,'ATLIS Percentages'!$A:$A,0)))</f>
        <v>2.8141104088843859E-2</v>
      </c>
      <c r="I66" s="30">
        <f t="shared" si="1"/>
        <v>19930948.48</v>
      </c>
      <c r="J66" s="30">
        <f t="shared" si="2"/>
        <v>8608017.1999999993</v>
      </c>
      <c r="K66" s="30">
        <f>INDEX('IGT Calculation_1stHalf'!J:J,MATCH($A:$A&amp;"-"&amp;$G:$G&amp;"-"&amp;$E:$E&amp;"-"&amp;$F:$F,'IGT Calculation_1stHalf'!A:A,0))</f>
        <v>10437674.48</v>
      </c>
      <c r="L66" s="30">
        <f>INDEX('IGT Calculation_1stHalf'!K:K,MATCH(A:A&amp;"-"&amp;G:G&amp;"-"&amp;E:E&amp;"-"&amp;F:F,'IGT Calculation_1stHalf'!A:A,0))</f>
        <v>4507948.1100000003</v>
      </c>
      <c r="M66" s="36">
        <f t="shared" si="3"/>
        <v>9493274</v>
      </c>
      <c r="N66" s="37">
        <f t="shared" si="4"/>
        <v>4100069.09</v>
      </c>
    </row>
    <row r="67" spans="1:14" x14ac:dyDescent="0.25">
      <c r="A67" s="49" t="s">
        <v>112</v>
      </c>
      <c r="B67" t="s">
        <v>23</v>
      </c>
      <c r="C67" s="27">
        <v>114497976.54935698</v>
      </c>
      <c r="D67" t="s">
        <v>23</v>
      </c>
      <c r="E67" t="s">
        <v>39</v>
      </c>
      <c r="F67" t="s">
        <v>6</v>
      </c>
      <c r="G67" t="s">
        <v>123</v>
      </c>
      <c r="H67" s="29">
        <f>_xlfn.IFS(F67="STAR Kids",INDEX('ATLIS Percentages'!D:D,MATCH($G:$G&amp;" "&amp;$E:$E,'ATLIS Percentages'!$A:$A,0)),
F67="STAR+PLUS",INDEX('ATLIS Percentages'!E:E,MATCH($G:$G&amp;" "&amp;$E:$E,'ATLIS Percentages'!$A:$A,0)),
F67="STAR",INDEX('ATLIS Percentages'!F:F,MATCH($G:$G&amp;" "&amp;$E:$E,'ATLIS Percentages'!$A:$A,0)))</f>
        <v>0</v>
      </c>
      <c r="I67" s="30">
        <f t="shared" si="1"/>
        <v>0</v>
      </c>
      <c r="J67" s="30">
        <f t="shared" si="2"/>
        <v>0</v>
      </c>
      <c r="K67" s="30">
        <f>INDEX('IGT Calculation_1stHalf'!J:J,MATCH($A:$A&amp;"-"&amp;$G:$G&amp;"-"&amp;$E:$E&amp;"-"&amp;$F:$F,'IGT Calculation_1stHalf'!A:A,0))</f>
        <v>0</v>
      </c>
      <c r="L67" s="30">
        <f>INDEX('IGT Calculation_1stHalf'!K:K,MATCH(A:A&amp;"-"&amp;G:G&amp;"-"&amp;E:E&amp;"-"&amp;F:F,'IGT Calculation_1stHalf'!A:A,0))</f>
        <v>0</v>
      </c>
      <c r="M67" s="36">
        <f t="shared" si="3"/>
        <v>0</v>
      </c>
      <c r="N67" s="37">
        <f t="shared" si="4"/>
        <v>0</v>
      </c>
    </row>
    <row r="68" spans="1:14" x14ac:dyDescent="0.25">
      <c r="A68" s="49" t="s">
        <v>108</v>
      </c>
      <c r="B68" t="s">
        <v>21</v>
      </c>
      <c r="C68" s="27">
        <v>323307014.34906077</v>
      </c>
      <c r="D68" t="s">
        <v>21</v>
      </c>
      <c r="E68" t="s">
        <v>20</v>
      </c>
      <c r="F68" t="s">
        <v>6</v>
      </c>
      <c r="G68" t="s">
        <v>123</v>
      </c>
      <c r="H68" s="29">
        <f>_xlfn.IFS(F68="STAR Kids",INDEX('ATLIS Percentages'!D:D,MATCH($G:$G&amp;" "&amp;$E:$E,'ATLIS Percentages'!$A:$A,0)),
F68="STAR+PLUS",INDEX('ATLIS Percentages'!E:E,MATCH($G:$G&amp;" "&amp;$E:$E,'ATLIS Percentages'!$A:$A,0)),
F68="STAR",INDEX('ATLIS Percentages'!F:F,MATCH($G:$G&amp;" "&amp;$E:$E,'ATLIS Percentages'!$A:$A,0)))</f>
        <v>0</v>
      </c>
      <c r="I68" s="30">
        <f t="shared" si="1"/>
        <v>0</v>
      </c>
      <c r="J68" s="30">
        <f t="shared" si="2"/>
        <v>0</v>
      </c>
      <c r="K68" s="30">
        <f>INDEX('IGT Calculation_1stHalf'!J:J,MATCH($A:$A&amp;"-"&amp;$G:$G&amp;"-"&amp;$E:$E&amp;"-"&amp;$F:$F,'IGT Calculation_1stHalf'!A:A,0))</f>
        <v>0</v>
      </c>
      <c r="L68" s="30">
        <f>INDEX('IGT Calculation_1stHalf'!K:K,MATCH(A:A&amp;"-"&amp;G:G&amp;"-"&amp;E:E&amp;"-"&amp;F:F,'IGT Calculation_1stHalf'!A:A,0))</f>
        <v>0</v>
      </c>
      <c r="M68" s="36">
        <f t="shared" si="3"/>
        <v>0</v>
      </c>
      <c r="N68" s="37">
        <f t="shared" si="4"/>
        <v>0</v>
      </c>
    </row>
    <row r="69" spans="1:14" x14ac:dyDescent="0.25">
      <c r="A69" s="49" t="s">
        <v>55</v>
      </c>
      <c r="B69" t="s">
        <v>21</v>
      </c>
      <c r="C69" s="27">
        <v>26751922.355384324</v>
      </c>
      <c r="D69" t="s">
        <v>21</v>
      </c>
      <c r="E69" t="s">
        <v>45</v>
      </c>
      <c r="F69" t="s">
        <v>6</v>
      </c>
      <c r="G69" t="s">
        <v>123</v>
      </c>
      <c r="H69" s="29">
        <f>_xlfn.IFS(F69="STAR Kids",INDEX('ATLIS Percentages'!D:D,MATCH($G:$G&amp;" "&amp;$E:$E,'ATLIS Percentages'!$A:$A,0)),
F69="STAR+PLUS",INDEX('ATLIS Percentages'!E:E,MATCH($G:$G&amp;" "&amp;$E:$E,'ATLIS Percentages'!$A:$A,0)),
F69="STAR",INDEX('ATLIS Percentages'!F:F,MATCH($G:$G&amp;" "&amp;$E:$E,'ATLIS Percentages'!$A:$A,0)))</f>
        <v>0</v>
      </c>
      <c r="I69" s="30">
        <f t="shared" ref="I69:I132" si="5">ROUND(C69*H69,2)</f>
        <v>0</v>
      </c>
      <c r="J69" s="30">
        <f t="shared" ref="J69:J132" si="6">ROUND(I69*$J$1*1.08,2)</f>
        <v>0</v>
      </c>
      <c r="K69" s="30">
        <f>INDEX('IGT Calculation_1stHalf'!J:J,MATCH($A:$A&amp;"-"&amp;$G:$G&amp;"-"&amp;$E:$E&amp;"-"&amp;$F:$F,'IGT Calculation_1stHalf'!A:A,0))</f>
        <v>0</v>
      </c>
      <c r="L69" s="30">
        <f>INDEX('IGT Calculation_1stHalf'!K:K,MATCH(A:A&amp;"-"&amp;G:G&amp;"-"&amp;E:E&amp;"-"&amp;F:F,'IGT Calculation_1stHalf'!A:A,0))</f>
        <v>0</v>
      </c>
      <c r="M69" s="36">
        <f t="shared" ref="M69:M132" si="7">ROUND(I69-K69,2)</f>
        <v>0</v>
      </c>
      <c r="N69" s="37">
        <f t="shared" ref="N69:N132" si="8">ROUND(M69*$J$1*1.08,2)</f>
        <v>0</v>
      </c>
    </row>
    <row r="70" spans="1:14" x14ac:dyDescent="0.25">
      <c r="A70" s="49" t="s">
        <v>100</v>
      </c>
      <c r="B70" t="s">
        <v>21</v>
      </c>
      <c r="C70" s="27">
        <v>114653013.62954284</v>
      </c>
      <c r="D70" t="s">
        <v>21</v>
      </c>
      <c r="E70" t="s">
        <v>13</v>
      </c>
      <c r="F70" t="s">
        <v>6</v>
      </c>
      <c r="G70" t="s">
        <v>123</v>
      </c>
      <c r="H70" s="29">
        <f>_xlfn.IFS(F70="STAR Kids",INDEX('ATLIS Percentages'!D:D,MATCH($G:$G&amp;" "&amp;$E:$E,'ATLIS Percentages'!$A:$A,0)),
F70="STAR+PLUS",INDEX('ATLIS Percentages'!E:E,MATCH($G:$G&amp;" "&amp;$E:$E,'ATLIS Percentages'!$A:$A,0)),
F70="STAR",INDEX('ATLIS Percentages'!F:F,MATCH($G:$G&amp;" "&amp;$E:$E,'ATLIS Percentages'!$A:$A,0)))</f>
        <v>0</v>
      </c>
      <c r="I70" s="30">
        <f t="shared" si="5"/>
        <v>0</v>
      </c>
      <c r="J70" s="30">
        <f t="shared" si="6"/>
        <v>0</v>
      </c>
      <c r="K70" s="30">
        <f>INDEX('IGT Calculation_1stHalf'!J:J,MATCH($A:$A&amp;"-"&amp;$G:$G&amp;"-"&amp;$E:$E&amp;"-"&amp;$F:$F,'IGT Calculation_1stHalf'!A:A,0))</f>
        <v>0</v>
      </c>
      <c r="L70" s="30">
        <f>INDEX('IGT Calculation_1stHalf'!K:K,MATCH(A:A&amp;"-"&amp;G:G&amp;"-"&amp;E:E&amp;"-"&amp;F:F,'IGT Calculation_1stHalf'!A:A,0))</f>
        <v>0</v>
      </c>
      <c r="M70" s="36">
        <f t="shared" si="7"/>
        <v>0</v>
      </c>
      <c r="N70" s="37">
        <f t="shared" si="8"/>
        <v>0</v>
      </c>
    </row>
    <row r="71" spans="1:14" x14ac:dyDescent="0.25">
      <c r="A71" s="49" t="s">
        <v>105</v>
      </c>
      <c r="B71" t="s">
        <v>21</v>
      </c>
      <c r="C71" s="27">
        <v>28386753.185245574</v>
      </c>
      <c r="D71" t="s">
        <v>21</v>
      </c>
      <c r="E71" t="s">
        <v>58</v>
      </c>
      <c r="F71" t="s">
        <v>6</v>
      </c>
      <c r="G71" t="s">
        <v>123</v>
      </c>
      <c r="H71" s="29">
        <f>_xlfn.IFS(F71="STAR Kids",INDEX('ATLIS Percentages'!D:D,MATCH($G:$G&amp;" "&amp;$E:$E,'ATLIS Percentages'!$A:$A,0)),
F71="STAR+PLUS",INDEX('ATLIS Percentages'!E:E,MATCH($G:$G&amp;" "&amp;$E:$E,'ATLIS Percentages'!$A:$A,0)),
F71="STAR",INDEX('ATLIS Percentages'!F:F,MATCH($G:$G&amp;" "&amp;$E:$E,'ATLIS Percentages'!$A:$A,0)))</f>
        <v>0</v>
      </c>
      <c r="I71" s="30">
        <f t="shared" si="5"/>
        <v>0</v>
      </c>
      <c r="J71" s="30">
        <f t="shared" si="6"/>
        <v>0</v>
      </c>
      <c r="K71" s="30">
        <f>INDEX('IGT Calculation_1stHalf'!J:J,MATCH($A:$A&amp;"-"&amp;$G:$G&amp;"-"&amp;$E:$E&amp;"-"&amp;$F:$F,'IGT Calculation_1stHalf'!A:A,0))</f>
        <v>0</v>
      </c>
      <c r="L71" s="30">
        <f>INDEX('IGT Calculation_1stHalf'!K:K,MATCH(A:A&amp;"-"&amp;G:G&amp;"-"&amp;E:E&amp;"-"&amp;F:F,'IGT Calculation_1stHalf'!A:A,0))</f>
        <v>0</v>
      </c>
      <c r="M71" s="36">
        <f t="shared" si="7"/>
        <v>0</v>
      </c>
      <c r="N71" s="37">
        <f t="shared" si="8"/>
        <v>0</v>
      </c>
    </row>
    <row r="72" spans="1:14" x14ac:dyDescent="0.25">
      <c r="A72" s="49" t="s">
        <v>110</v>
      </c>
      <c r="B72" t="s">
        <v>21</v>
      </c>
      <c r="C72" s="27">
        <v>52462762.266519837</v>
      </c>
      <c r="D72" t="s">
        <v>21</v>
      </c>
      <c r="E72" t="s">
        <v>9</v>
      </c>
      <c r="F72" t="s">
        <v>6</v>
      </c>
      <c r="G72" t="s">
        <v>123</v>
      </c>
      <c r="H72" s="29">
        <f>_xlfn.IFS(F72="STAR Kids",INDEX('ATLIS Percentages'!D:D,MATCH($G:$G&amp;" "&amp;$E:$E,'ATLIS Percentages'!$A:$A,0)),
F72="STAR+PLUS",INDEX('ATLIS Percentages'!E:E,MATCH($G:$G&amp;" "&amp;$E:$E,'ATLIS Percentages'!$A:$A,0)),
F72="STAR",INDEX('ATLIS Percentages'!F:F,MATCH($G:$G&amp;" "&amp;$E:$E,'ATLIS Percentages'!$A:$A,0)))</f>
        <v>0</v>
      </c>
      <c r="I72" s="30">
        <f t="shared" si="5"/>
        <v>0</v>
      </c>
      <c r="J72" s="30">
        <f t="shared" si="6"/>
        <v>0</v>
      </c>
      <c r="K72" s="30">
        <f>INDEX('IGT Calculation_1stHalf'!J:J,MATCH($A:$A&amp;"-"&amp;$G:$G&amp;"-"&amp;$E:$E&amp;"-"&amp;$F:$F,'IGT Calculation_1stHalf'!A:A,0))</f>
        <v>0</v>
      </c>
      <c r="L72" s="30">
        <f>INDEX('IGT Calculation_1stHalf'!K:K,MATCH(A:A&amp;"-"&amp;G:G&amp;"-"&amp;E:E&amp;"-"&amp;F:F,'IGT Calculation_1stHalf'!A:A,0))</f>
        <v>0</v>
      </c>
      <c r="M72" s="36">
        <f t="shared" si="7"/>
        <v>0</v>
      </c>
      <c r="N72" s="37">
        <f t="shared" si="8"/>
        <v>0</v>
      </c>
    </row>
    <row r="73" spans="1:14" x14ac:dyDescent="0.25">
      <c r="A73" s="49" t="s">
        <v>47</v>
      </c>
      <c r="B73" t="s">
        <v>48</v>
      </c>
      <c r="C73" s="27">
        <v>99676917.794770852</v>
      </c>
      <c r="D73" t="s">
        <v>48</v>
      </c>
      <c r="E73" t="s">
        <v>18</v>
      </c>
      <c r="F73" t="s">
        <v>6</v>
      </c>
      <c r="G73" t="s">
        <v>123</v>
      </c>
      <c r="H73" s="29">
        <f>_xlfn.IFS(F73="STAR Kids",INDEX('ATLIS Percentages'!D:D,MATCH($G:$G&amp;" "&amp;$E:$E,'ATLIS Percentages'!$A:$A,0)),
F73="STAR+PLUS",INDEX('ATLIS Percentages'!E:E,MATCH($G:$G&amp;" "&amp;$E:$E,'ATLIS Percentages'!$A:$A,0)),
F73="STAR",INDEX('ATLIS Percentages'!F:F,MATCH($G:$G&amp;" "&amp;$E:$E,'ATLIS Percentages'!$A:$A,0)))</f>
        <v>0</v>
      </c>
      <c r="I73" s="30">
        <f t="shared" si="5"/>
        <v>0</v>
      </c>
      <c r="J73" s="30">
        <f t="shared" si="6"/>
        <v>0</v>
      </c>
      <c r="K73" s="30">
        <f>INDEX('IGT Calculation_1stHalf'!J:J,MATCH($A:$A&amp;"-"&amp;$G:$G&amp;"-"&amp;$E:$E&amp;"-"&amp;$F:$F,'IGT Calculation_1stHalf'!A:A,0))</f>
        <v>0</v>
      </c>
      <c r="L73" s="30">
        <f>INDEX('IGT Calculation_1stHalf'!K:K,MATCH(A:A&amp;"-"&amp;G:G&amp;"-"&amp;E:E&amp;"-"&amp;F:F,'IGT Calculation_1stHalf'!A:A,0))</f>
        <v>0</v>
      </c>
      <c r="M73" s="36">
        <f t="shared" si="7"/>
        <v>0</v>
      </c>
      <c r="N73" s="37">
        <f t="shared" si="8"/>
        <v>0</v>
      </c>
    </row>
    <row r="74" spans="1:14" x14ac:dyDescent="0.25">
      <c r="A74" s="49" t="s">
        <v>60</v>
      </c>
      <c r="B74" t="s">
        <v>48</v>
      </c>
      <c r="C74" s="27">
        <v>103775420.21244234</v>
      </c>
      <c r="D74" t="s">
        <v>48</v>
      </c>
      <c r="E74" t="s">
        <v>41</v>
      </c>
      <c r="F74" t="s">
        <v>6</v>
      </c>
      <c r="G74" t="s">
        <v>123</v>
      </c>
      <c r="H74" s="29">
        <f>_xlfn.IFS(F74="STAR Kids",INDEX('ATLIS Percentages'!D:D,MATCH($G:$G&amp;" "&amp;$E:$E,'ATLIS Percentages'!$A:$A,0)),
F74="STAR+PLUS",INDEX('ATLIS Percentages'!E:E,MATCH($G:$G&amp;" "&amp;$E:$E,'ATLIS Percentages'!$A:$A,0)),
F74="STAR",INDEX('ATLIS Percentages'!F:F,MATCH($G:$G&amp;" "&amp;$E:$E,'ATLIS Percentages'!$A:$A,0)))</f>
        <v>0</v>
      </c>
      <c r="I74" s="30">
        <f t="shared" si="5"/>
        <v>0</v>
      </c>
      <c r="J74" s="30">
        <f t="shared" si="6"/>
        <v>0</v>
      </c>
      <c r="K74" s="30">
        <f>INDEX('IGT Calculation_1stHalf'!J:J,MATCH($A:$A&amp;"-"&amp;$G:$G&amp;"-"&amp;$E:$E&amp;"-"&amp;$F:$F,'IGT Calculation_1stHalf'!A:A,0))</f>
        <v>0</v>
      </c>
      <c r="L74" s="30">
        <f>INDEX('IGT Calculation_1stHalf'!K:K,MATCH(A:A&amp;"-"&amp;G:G&amp;"-"&amp;E:E&amp;"-"&amp;F:F,'IGT Calculation_1stHalf'!A:A,0))</f>
        <v>0</v>
      </c>
      <c r="M74" s="36">
        <f t="shared" si="7"/>
        <v>0</v>
      </c>
      <c r="N74" s="37">
        <f t="shared" si="8"/>
        <v>0</v>
      </c>
    </row>
    <row r="75" spans="1:14" x14ac:dyDescent="0.25">
      <c r="A75" s="49" t="s">
        <v>109</v>
      </c>
      <c r="B75" t="s">
        <v>61</v>
      </c>
      <c r="C75" s="27">
        <v>182823765.40928695</v>
      </c>
      <c r="D75" t="s">
        <v>61</v>
      </c>
      <c r="E75" t="s">
        <v>22</v>
      </c>
      <c r="F75" t="s">
        <v>6</v>
      </c>
      <c r="G75" t="s">
        <v>123</v>
      </c>
      <c r="H75" s="29">
        <f>_xlfn.IFS(F75="STAR Kids",INDEX('ATLIS Percentages'!D:D,MATCH($G:$G&amp;" "&amp;$E:$E,'ATLIS Percentages'!$A:$A,0)),
F75="STAR+PLUS",INDEX('ATLIS Percentages'!E:E,MATCH($G:$G&amp;" "&amp;$E:$E,'ATLIS Percentages'!$A:$A,0)),
F75="STAR",INDEX('ATLIS Percentages'!F:F,MATCH($G:$G&amp;" "&amp;$E:$E,'ATLIS Percentages'!$A:$A,0)))</f>
        <v>0</v>
      </c>
      <c r="I75" s="30">
        <f t="shared" si="5"/>
        <v>0</v>
      </c>
      <c r="J75" s="30">
        <f t="shared" si="6"/>
        <v>0</v>
      </c>
      <c r="K75" s="30">
        <f>INDEX('IGT Calculation_1stHalf'!J:J,MATCH($A:$A&amp;"-"&amp;$G:$G&amp;"-"&amp;$E:$E&amp;"-"&amp;$F:$F,'IGT Calculation_1stHalf'!A:A,0))</f>
        <v>0</v>
      </c>
      <c r="L75" s="30">
        <f>INDEX('IGT Calculation_1stHalf'!K:K,MATCH(A:A&amp;"-"&amp;G:G&amp;"-"&amp;E:E&amp;"-"&amp;F:F,'IGT Calculation_1stHalf'!A:A,0))</f>
        <v>0</v>
      </c>
      <c r="M75" s="36">
        <f t="shared" si="7"/>
        <v>0</v>
      </c>
      <c r="N75" s="37">
        <f t="shared" si="8"/>
        <v>0</v>
      </c>
    </row>
    <row r="76" spans="1:14" x14ac:dyDescent="0.25">
      <c r="A76" s="49" t="s">
        <v>59</v>
      </c>
      <c r="B76" t="s">
        <v>46</v>
      </c>
      <c r="C76" s="27">
        <v>232623804.84250489</v>
      </c>
      <c r="D76" t="s">
        <v>46</v>
      </c>
      <c r="E76" t="s">
        <v>39</v>
      </c>
      <c r="F76" t="s">
        <v>6</v>
      </c>
      <c r="G76" t="s">
        <v>123</v>
      </c>
      <c r="H76" s="29">
        <f>_xlfn.IFS(F76="STAR Kids",INDEX('ATLIS Percentages'!D:D,MATCH($G:$G&amp;" "&amp;$E:$E,'ATLIS Percentages'!$A:$A,0)),
F76="STAR+PLUS",INDEX('ATLIS Percentages'!E:E,MATCH($G:$G&amp;" "&amp;$E:$E,'ATLIS Percentages'!$A:$A,0)),
F76="STAR",INDEX('ATLIS Percentages'!F:F,MATCH($G:$G&amp;" "&amp;$E:$E,'ATLIS Percentages'!$A:$A,0)))</f>
        <v>0</v>
      </c>
      <c r="I76" s="30">
        <f t="shared" si="5"/>
        <v>0</v>
      </c>
      <c r="J76" s="30">
        <f t="shared" si="6"/>
        <v>0</v>
      </c>
      <c r="K76" s="30">
        <f>INDEX('IGT Calculation_1stHalf'!J:J,MATCH($A:$A&amp;"-"&amp;$G:$G&amp;"-"&amp;$E:$E&amp;"-"&amp;$F:$F,'IGT Calculation_1stHalf'!A:A,0))</f>
        <v>0</v>
      </c>
      <c r="L76" s="30">
        <f>INDEX('IGT Calculation_1stHalf'!K:K,MATCH(A:A&amp;"-"&amp;G:G&amp;"-"&amp;E:E&amp;"-"&amp;F:F,'IGT Calculation_1stHalf'!A:A,0))</f>
        <v>0</v>
      </c>
      <c r="M76" s="36">
        <f t="shared" si="7"/>
        <v>0</v>
      </c>
      <c r="N76" s="37">
        <f t="shared" si="8"/>
        <v>0</v>
      </c>
    </row>
    <row r="77" spans="1:14" x14ac:dyDescent="0.25">
      <c r="A77" s="49" t="s">
        <v>91</v>
      </c>
      <c r="B77" t="s">
        <v>33</v>
      </c>
      <c r="C77" s="27">
        <v>133805361.69636823</v>
      </c>
      <c r="D77" t="s">
        <v>33</v>
      </c>
      <c r="E77" t="s">
        <v>66</v>
      </c>
      <c r="F77" t="s">
        <v>6</v>
      </c>
      <c r="G77" t="s">
        <v>123</v>
      </c>
      <c r="H77" s="29">
        <f>_xlfn.IFS(F77="STAR Kids",INDEX('ATLIS Percentages'!D:D,MATCH($G:$G&amp;" "&amp;$E:$E,'ATLIS Percentages'!$A:$A,0)),
F77="STAR+PLUS",INDEX('ATLIS Percentages'!E:E,MATCH($G:$G&amp;" "&amp;$E:$E,'ATLIS Percentages'!$A:$A,0)),
F77="STAR",INDEX('ATLIS Percentages'!F:F,MATCH($G:$G&amp;" "&amp;$E:$E,'ATLIS Percentages'!$A:$A,0)))</f>
        <v>0</v>
      </c>
      <c r="I77" s="30">
        <f t="shared" si="5"/>
        <v>0</v>
      </c>
      <c r="J77" s="30">
        <f t="shared" si="6"/>
        <v>0</v>
      </c>
      <c r="K77" s="30">
        <f>INDEX('IGT Calculation_1stHalf'!J:J,MATCH($A:$A&amp;"-"&amp;$G:$G&amp;"-"&amp;$E:$E&amp;"-"&amp;$F:$F,'IGT Calculation_1stHalf'!A:A,0))</f>
        <v>0</v>
      </c>
      <c r="L77" s="30">
        <f>INDEX('IGT Calculation_1stHalf'!K:K,MATCH(A:A&amp;"-"&amp;G:G&amp;"-"&amp;E:E&amp;"-"&amp;F:F,'IGT Calculation_1stHalf'!A:A,0))</f>
        <v>0</v>
      </c>
      <c r="M77" s="36">
        <f t="shared" si="7"/>
        <v>0</v>
      </c>
      <c r="N77" s="37">
        <f t="shared" si="8"/>
        <v>0</v>
      </c>
    </row>
    <row r="78" spans="1:14" x14ac:dyDescent="0.25">
      <c r="A78" s="49" t="s">
        <v>75</v>
      </c>
      <c r="B78" t="s">
        <v>33</v>
      </c>
      <c r="C78" s="27">
        <v>73073180.267836854</v>
      </c>
      <c r="D78" t="s">
        <v>33</v>
      </c>
      <c r="E78" t="s">
        <v>24</v>
      </c>
      <c r="F78" t="s">
        <v>6</v>
      </c>
      <c r="G78" t="s">
        <v>123</v>
      </c>
      <c r="H78" s="29">
        <f>_xlfn.IFS(F78="STAR Kids",INDEX('ATLIS Percentages'!D:D,MATCH($G:$G&amp;" "&amp;$E:$E,'ATLIS Percentages'!$A:$A,0)),
F78="STAR+PLUS",INDEX('ATLIS Percentages'!E:E,MATCH($G:$G&amp;" "&amp;$E:$E,'ATLIS Percentages'!$A:$A,0)),
F78="STAR",INDEX('ATLIS Percentages'!F:F,MATCH($G:$G&amp;" "&amp;$E:$E,'ATLIS Percentages'!$A:$A,0)))</f>
        <v>0</v>
      </c>
      <c r="I78" s="30">
        <f t="shared" si="5"/>
        <v>0</v>
      </c>
      <c r="J78" s="30">
        <f t="shared" si="6"/>
        <v>0</v>
      </c>
      <c r="K78" s="30">
        <f>INDEX('IGT Calculation_1stHalf'!J:J,MATCH($A:$A&amp;"-"&amp;$G:$G&amp;"-"&amp;$E:$E&amp;"-"&amp;$F:$F,'IGT Calculation_1stHalf'!A:A,0))</f>
        <v>0</v>
      </c>
      <c r="L78" s="30">
        <f>INDEX('IGT Calculation_1stHalf'!K:K,MATCH(A:A&amp;"-"&amp;G:G&amp;"-"&amp;E:E&amp;"-"&amp;F:F,'IGT Calculation_1stHalf'!A:A,0))</f>
        <v>0</v>
      </c>
      <c r="M78" s="36">
        <f t="shared" si="7"/>
        <v>0</v>
      </c>
      <c r="N78" s="37">
        <f t="shared" si="8"/>
        <v>0</v>
      </c>
    </row>
    <row r="79" spans="1:14" x14ac:dyDescent="0.25">
      <c r="A79" s="49" t="s">
        <v>54</v>
      </c>
      <c r="B79" t="s">
        <v>8</v>
      </c>
      <c r="C79" s="27">
        <v>164587633.4288103</v>
      </c>
      <c r="D79" t="s">
        <v>8</v>
      </c>
      <c r="E79" t="s">
        <v>22</v>
      </c>
      <c r="F79" t="s">
        <v>6</v>
      </c>
      <c r="G79" t="s">
        <v>123</v>
      </c>
      <c r="H79" s="29">
        <f>_xlfn.IFS(F79="STAR Kids",INDEX('ATLIS Percentages'!D:D,MATCH($G:$G&amp;" "&amp;$E:$E,'ATLIS Percentages'!$A:$A,0)),
F79="STAR+PLUS",INDEX('ATLIS Percentages'!E:E,MATCH($G:$G&amp;" "&amp;$E:$E,'ATLIS Percentages'!$A:$A,0)),
F79="STAR",INDEX('ATLIS Percentages'!F:F,MATCH($G:$G&amp;" "&amp;$E:$E,'ATLIS Percentages'!$A:$A,0)))</f>
        <v>0</v>
      </c>
      <c r="I79" s="30">
        <f t="shared" si="5"/>
        <v>0</v>
      </c>
      <c r="J79" s="30">
        <f t="shared" si="6"/>
        <v>0</v>
      </c>
      <c r="K79" s="30">
        <f>INDEX('IGT Calculation_1stHalf'!J:J,MATCH($A:$A&amp;"-"&amp;$G:$G&amp;"-"&amp;$E:$E&amp;"-"&amp;$F:$F,'IGT Calculation_1stHalf'!A:A,0))</f>
        <v>0</v>
      </c>
      <c r="L79" s="30">
        <f>INDEX('IGT Calculation_1stHalf'!K:K,MATCH(A:A&amp;"-"&amp;G:G&amp;"-"&amp;E:E&amp;"-"&amp;F:F,'IGT Calculation_1stHalf'!A:A,0))</f>
        <v>0</v>
      </c>
      <c r="M79" s="36">
        <f t="shared" si="7"/>
        <v>0</v>
      </c>
      <c r="N79" s="37">
        <f t="shared" si="8"/>
        <v>0</v>
      </c>
    </row>
    <row r="80" spans="1:14" x14ac:dyDescent="0.25">
      <c r="A80" s="49" t="s">
        <v>102</v>
      </c>
      <c r="B80" t="s">
        <v>8</v>
      </c>
      <c r="C80" s="27">
        <v>76412486.403697371</v>
      </c>
      <c r="D80" t="s">
        <v>8</v>
      </c>
      <c r="E80" t="s">
        <v>45</v>
      </c>
      <c r="F80" t="s">
        <v>6</v>
      </c>
      <c r="G80" t="s">
        <v>123</v>
      </c>
      <c r="H80" s="29">
        <f>_xlfn.IFS(F80="STAR Kids",INDEX('ATLIS Percentages'!D:D,MATCH($G:$G&amp;" "&amp;$E:$E,'ATLIS Percentages'!$A:$A,0)),
F80="STAR+PLUS",INDEX('ATLIS Percentages'!E:E,MATCH($G:$G&amp;" "&amp;$E:$E,'ATLIS Percentages'!$A:$A,0)),
F80="STAR",INDEX('ATLIS Percentages'!F:F,MATCH($G:$G&amp;" "&amp;$E:$E,'ATLIS Percentages'!$A:$A,0)))</f>
        <v>0</v>
      </c>
      <c r="I80" s="30">
        <f t="shared" si="5"/>
        <v>0</v>
      </c>
      <c r="J80" s="30">
        <f t="shared" si="6"/>
        <v>0</v>
      </c>
      <c r="K80" s="30">
        <f>INDEX('IGT Calculation_1stHalf'!J:J,MATCH($A:$A&amp;"-"&amp;$G:$G&amp;"-"&amp;$E:$E&amp;"-"&amp;$F:$F,'IGT Calculation_1stHalf'!A:A,0))</f>
        <v>0</v>
      </c>
      <c r="L80" s="30">
        <f>INDEX('IGT Calculation_1stHalf'!K:K,MATCH(A:A&amp;"-"&amp;G:G&amp;"-"&amp;E:E&amp;"-"&amp;F:F,'IGT Calculation_1stHalf'!A:A,0))</f>
        <v>0</v>
      </c>
      <c r="M80" s="36">
        <f t="shared" si="7"/>
        <v>0</v>
      </c>
      <c r="N80" s="37">
        <f t="shared" si="8"/>
        <v>0</v>
      </c>
    </row>
    <row r="81" spans="1:14" x14ac:dyDescent="0.25">
      <c r="A81" s="49" t="s">
        <v>71</v>
      </c>
      <c r="B81" t="s">
        <v>8</v>
      </c>
      <c r="C81" s="27">
        <v>249772558.98836285</v>
      </c>
      <c r="D81" t="s">
        <v>8</v>
      </c>
      <c r="E81" t="s">
        <v>66</v>
      </c>
      <c r="F81" t="s">
        <v>6</v>
      </c>
      <c r="G81" t="s">
        <v>123</v>
      </c>
      <c r="H81" s="29">
        <f>_xlfn.IFS(F81="STAR Kids",INDEX('ATLIS Percentages'!D:D,MATCH($G:$G&amp;" "&amp;$E:$E,'ATLIS Percentages'!$A:$A,0)),
F81="STAR+PLUS",INDEX('ATLIS Percentages'!E:E,MATCH($G:$G&amp;" "&amp;$E:$E,'ATLIS Percentages'!$A:$A,0)),
F81="STAR",INDEX('ATLIS Percentages'!F:F,MATCH($G:$G&amp;" "&amp;$E:$E,'ATLIS Percentages'!$A:$A,0)))</f>
        <v>0</v>
      </c>
      <c r="I81" s="30">
        <f t="shared" si="5"/>
        <v>0</v>
      </c>
      <c r="J81" s="30">
        <f t="shared" si="6"/>
        <v>0</v>
      </c>
      <c r="K81" s="30">
        <f>INDEX('IGT Calculation_1stHalf'!J:J,MATCH($A:$A&amp;"-"&amp;$G:$G&amp;"-"&amp;$E:$E&amp;"-"&amp;$F:$F,'IGT Calculation_1stHalf'!A:A,0))</f>
        <v>0</v>
      </c>
      <c r="L81" s="30">
        <f>INDEX('IGT Calculation_1stHalf'!K:K,MATCH(A:A&amp;"-"&amp;G:G&amp;"-"&amp;E:E&amp;"-"&amp;F:F,'IGT Calculation_1stHalf'!A:A,0))</f>
        <v>0</v>
      </c>
      <c r="M81" s="36">
        <f t="shared" si="7"/>
        <v>0</v>
      </c>
      <c r="N81" s="37">
        <f t="shared" si="8"/>
        <v>0</v>
      </c>
    </row>
    <row r="82" spans="1:14" x14ac:dyDescent="0.25">
      <c r="A82" s="49" t="s">
        <v>107</v>
      </c>
      <c r="B82" t="s">
        <v>8</v>
      </c>
      <c r="C82" s="27">
        <v>39405180.227873512</v>
      </c>
      <c r="D82" t="s">
        <v>8</v>
      </c>
      <c r="E82" t="s">
        <v>58</v>
      </c>
      <c r="F82" t="s">
        <v>6</v>
      </c>
      <c r="G82" t="s">
        <v>123</v>
      </c>
      <c r="H82" s="29">
        <f>_xlfn.IFS(F82="STAR Kids",INDEX('ATLIS Percentages'!D:D,MATCH($G:$G&amp;" "&amp;$E:$E,'ATLIS Percentages'!$A:$A,0)),
F82="STAR+PLUS",INDEX('ATLIS Percentages'!E:E,MATCH($G:$G&amp;" "&amp;$E:$E,'ATLIS Percentages'!$A:$A,0)),
F82="STAR",INDEX('ATLIS Percentages'!F:F,MATCH($G:$G&amp;" "&amp;$E:$E,'ATLIS Percentages'!$A:$A,0)))</f>
        <v>0</v>
      </c>
      <c r="I82" s="30">
        <f t="shared" si="5"/>
        <v>0</v>
      </c>
      <c r="J82" s="30">
        <f t="shared" si="6"/>
        <v>0</v>
      </c>
      <c r="K82" s="30">
        <f>INDEX('IGT Calculation_1stHalf'!J:J,MATCH($A:$A&amp;"-"&amp;$G:$G&amp;"-"&amp;$E:$E&amp;"-"&amp;$F:$F,'IGT Calculation_1stHalf'!A:A,0))</f>
        <v>0</v>
      </c>
      <c r="L82" s="30">
        <f>INDEX('IGT Calculation_1stHalf'!K:K,MATCH(A:A&amp;"-"&amp;G:G&amp;"-"&amp;E:E&amp;"-"&amp;F:F,'IGT Calculation_1stHalf'!A:A,0))</f>
        <v>0</v>
      </c>
      <c r="M82" s="36">
        <f t="shared" si="7"/>
        <v>0</v>
      </c>
      <c r="N82" s="37">
        <f t="shared" si="8"/>
        <v>0</v>
      </c>
    </row>
    <row r="83" spans="1:14" x14ac:dyDescent="0.25">
      <c r="A83" s="49" t="s">
        <v>95</v>
      </c>
      <c r="B83" t="s">
        <v>8</v>
      </c>
      <c r="C83" s="27">
        <v>67937029.855886966</v>
      </c>
      <c r="D83" t="s">
        <v>8</v>
      </c>
      <c r="E83" t="s">
        <v>9</v>
      </c>
      <c r="F83" t="s">
        <v>6</v>
      </c>
      <c r="G83" t="s">
        <v>123</v>
      </c>
      <c r="H83" s="29">
        <f>_xlfn.IFS(F83="STAR Kids",INDEX('ATLIS Percentages'!D:D,MATCH($G:$G&amp;" "&amp;$E:$E,'ATLIS Percentages'!$A:$A,0)),
F83="STAR+PLUS",INDEX('ATLIS Percentages'!E:E,MATCH($G:$G&amp;" "&amp;$E:$E,'ATLIS Percentages'!$A:$A,0)),
F83="STAR",INDEX('ATLIS Percentages'!F:F,MATCH($G:$G&amp;" "&amp;$E:$E,'ATLIS Percentages'!$A:$A,0)))</f>
        <v>0</v>
      </c>
      <c r="I83" s="30">
        <f t="shared" si="5"/>
        <v>0</v>
      </c>
      <c r="J83" s="30">
        <f t="shared" si="6"/>
        <v>0</v>
      </c>
      <c r="K83" s="30">
        <f>INDEX('IGT Calculation_1stHalf'!J:J,MATCH($A:$A&amp;"-"&amp;$G:$G&amp;"-"&amp;$E:$E&amp;"-"&amp;$F:$F,'IGT Calculation_1stHalf'!A:A,0))</f>
        <v>0</v>
      </c>
      <c r="L83" s="30">
        <f>INDEX('IGT Calculation_1stHalf'!K:K,MATCH(A:A&amp;"-"&amp;G:G&amp;"-"&amp;E:E&amp;"-"&amp;F:F,'IGT Calculation_1stHalf'!A:A,0))</f>
        <v>0</v>
      </c>
      <c r="M83" s="36">
        <f t="shared" si="7"/>
        <v>0</v>
      </c>
      <c r="N83" s="37">
        <f t="shared" si="8"/>
        <v>0</v>
      </c>
    </row>
    <row r="84" spans="1:14" x14ac:dyDescent="0.25">
      <c r="A84" s="49" t="s">
        <v>40</v>
      </c>
      <c r="B84" t="s">
        <v>8</v>
      </c>
      <c r="C84" s="27">
        <v>67279302.893511683</v>
      </c>
      <c r="D84" t="s">
        <v>8</v>
      </c>
      <c r="E84" t="s">
        <v>41</v>
      </c>
      <c r="F84" t="s">
        <v>6</v>
      </c>
      <c r="G84" t="s">
        <v>123</v>
      </c>
      <c r="H84" s="29">
        <f>_xlfn.IFS(F84="STAR Kids",INDEX('ATLIS Percentages'!D:D,MATCH($G:$G&amp;" "&amp;$E:$E,'ATLIS Percentages'!$A:$A,0)),
F84="STAR+PLUS",INDEX('ATLIS Percentages'!E:E,MATCH($G:$G&amp;" "&amp;$E:$E,'ATLIS Percentages'!$A:$A,0)),
F84="STAR",INDEX('ATLIS Percentages'!F:F,MATCH($G:$G&amp;" "&amp;$E:$E,'ATLIS Percentages'!$A:$A,0)))</f>
        <v>0</v>
      </c>
      <c r="I84" s="30">
        <f t="shared" si="5"/>
        <v>0</v>
      </c>
      <c r="J84" s="30">
        <f t="shared" si="6"/>
        <v>0</v>
      </c>
      <c r="K84" s="30">
        <f>INDEX('IGT Calculation_1stHalf'!J:J,MATCH($A:$A&amp;"-"&amp;$G:$G&amp;"-"&amp;$E:$E&amp;"-"&amp;$F:$F,'IGT Calculation_1stHalf'!A:A,0))</f>
        <v>0</v>
      </c>
      <c r="L84" s="30">
        <f>INDEX('IGT Calculation_1stHalf'!K:K,MATCH(A:A&amp;"-"&amp;G:G&amp;"-"&amp;E:E&amp;"-"&amp;F:F,'IGT Calculation_1stHalf'!A:A,0))</f>
        <v>0</v>
      </c>
      <c r="M84" s="36">
        <f t="shared" si="7"/>
        <v>0</v>
      </c>
      <c r="N84" s="37">
        <f t="shared" si="8"/>
        <v>0</v>
      </c>
    </row>
    <row r="85" spans="1:14" x14ac:dyDescent="0.25">
      <c r="A85" s="49" t="s">
        <v>72</v>
      </c>
      <c r="B85" t="s">
        <v>4</v>
      </c>
      <c r="C85" s="27">
        <v>565096980.80661368</v>
      </c>
      <c r="D85" t="s">
        <v>4</v>
      </c>
      <c r="E85" t="s">
        <v>13</v>
      </c>
      <c r="F85" t="s">
        <v>6</v>
      </c>
      <c r="G85" t="s">
        <v>123</v>
      </c>
      <c r="H85" s="29">
        <f>_xlfn.IFS(F85="STAR Kids",INDEX('ATLIS Percentages'!D:D,MATCH($G:$G&amp;" "&amp;$E:$E,'ATLIS Percentages'!$A:$A,0)),
F85="STAR+PLUS",INDEX('ATLIS Percentages'!E:E,MATCH($G:$G&amp;" "&amp;$E:$E,'ATLIS Percentages'!$A:$A,0)),
F85="STAR",INDEX('ATLIS Percentages'!F:F,MATCH($G:$G&amp;" "&amp;$E:$E,'ATLIS Percentages'!$A:$A,0)))</f>
        <v>0</v>
      </c>
      <c r="I85" s="30">
        <f t="shared" si="5"/>
        <v>0</v>
      </c>
      <c r="J85" s="30">
        <f t="shared" si="6"/>
        <v>0</v>
      </c>
      <c r="K85" s="30">
        <f>INDEX('IGT Calculation_1stHalf'!J:J,MATCH($A:$A&amp;"-"&amp;$G:$G&amp;"-"&amp;$E:$E&amp;"-"&amp;$F:$F,'IGT Calculation_1stHalf'!A:A,0))</f>
        <v>0</v>
      </c>
      <c r="L85" s="30">
        <f>INDEX('IGT Calculation_1stHalf'!K:K,MATCH(A:A&amp;"-"&amp;G:G&amp;"-"&amp;E:E&amp;"-"&amp;F:F,'IGT Calculation_1stHalf'!A:A,0))</f>
        <v>0</v>
      </c>
      <c r="M85" s="36">
        <f t="shared" si="7"/>
        <v>0</v>
      </c>
      <c r="N85" s="37">
        <f t="shared" si="8"/>
        <v>0</v>
      </c>
    </row>
    <row r="86" spans="1:14" x14ac:dyDescent="0.25">
      <c r="A86" s="49" t="s">
        <v>3</v>
      </c>
      <c r="B86" t="s">
        <v>4</v>
      </c>
      <c r="C86" s="27">
        <v>63230908.079189375</v>
      </c>
      <c r="D86" t="s">
        <v>4</v>
      </c>
      <c r="E86" t="s">
        <v>5</v>
      </c>
      <c r="F86" t="s">
        <v>6</v>
      </c>
      <c r="G86" t="s">
        <v>123</v>
      </c>
      <c r="H86" s="29">
        <f>_xlfn.IFS(F86="STAR Kids",INDEX('ATLIS Percentages'!D:D,MATCH($G:$G&amp;" "&amp;$E:$E,'ATLIS Percentages'!$A:$A,0)),
F86="STAR+PLUS",INDEX('ATLIS Percentages'!E:E,MATCH($G:$G&amp;" "&amp;$E:$E,'ATLIS Percentages'!$A:$A,0)),
F86="STAR",INDEX('ATLIS Percentages'!F:F,MATCH($G:$G&amp;" "&amp;$E:$E,'ATLIS Percentages'!$A:$A,0)))</f>
        <v>0</v>
      </c>
      <c r="I86" s="30">
        <f t="shared" si="5"/>
        <v>0</v>
      </c>
      <c r="J86" s="30">
        <f t="shared" si="6"/>
        <v>0</v>
      </c>
      <c r="K86" s="30">
        <f>INDEX('IGT Calculation_1stHalf'!J:J,MATCH($A:$A&amp;"-"&amp;$G:$G&amp;"-"&amp;$E:$E&amp;"-"&amp;$F:$F,'IGT Calculation_1stHalf'!A:A,0))</f>
        <v>0</v>
      </c>
      <c r="L86" s="30">
        <f>INDEX('IGT Calculation_1stHalf'!K:K,MATCH(A:A&amp;"-"&amp;G:G&amp;"-"&amp;E:E&amp;"-"&amp;F:F,'IGT Calculation_1stHalf'!A:A,0))</f>
        <v>0</v>
      </c>
      <c r="M86" s="36">
        <f t="shared" si="7"/>
        <v>0</v>
      </c>
      <c r="N86" s="37">
        <f t="shared" si="8"/>
        <v>0</v>
      </c>
    </row>
    <row r="87" spans="1:14" x14ac:dyDescent="0.25">
      <c r="A87" s="49" t="s">
        <v>92</v>
      </c>
      <c r="B87" t="s">
        <v>4</v>
      </c>
      <c r="C87" s="27">
        <v>155582782.72190821</v>
      </c>
      <c r="D87" t="s">
        <v>4</v>
      </c>
      <c r="E87" t="s">
        <v>50</v>
      </c>
      <c r="F87" t="s">
        <v>6</v>
      </c>
      <c r="G87" t="s">
        <v>123</v>
      </c>
      <c r="H87" s="29">
        <f>_xlfn.IFS(F87="STAR Kids",INDEX('ATLIS Percentages'!D:D,MATCH($G:$G&amp;" "&amp;$E:$E,'ATLIS Percentages'!$A:$A,0)),
F87="STAR+PLUS",INDEX('ATLIS Percentages'!E:E,MATCH($G:$G&amp;" "&amp;$E:$E,'ATLIS Percentages'!$A:$A,0)),
F87="STAR",INDEX('ATLIS Percentages'!F:F,MATCH($G:$G&amp;" "&amp;$E:$E,'ATLIS Percentages'!$A:$A,0)))</f>
        <v>0</v>
      </c>
      <c r="I87" s="30">
        <f t="shared" si="5"/>
        <v>0</v>
      </c>
      <c r="J87" s="30">
        <f t="shared" si="6"/>
        <v>0</v>
      </c>
      <c r="K87" s="30">
        <f>INDEX('IGT Calculation_1stHalf'!J:J,MATCH($A:$A&amp;"-"&amp;$G:$G&amp;"-"&amp;$E:$E&amp;"-"&amp;$F:$F,'IGT Calculation_1stHalf'!A:A,0))</f>
        <v>0</v>
      </c>
      <c r="L87" s="30">
        <f>INDEX('IGT Calculation_1stHalf'!K:K,MATCH(A:A&amp;"-"&amp;G:G&amp;"-"&amp;E:E&amp;"-"&amp;F:F,'IGT Calculation_1stHalf'!A:A,0))</f>
        <v>0</v>
      </c>
      <c r="M87" s="36">
        <f t="shared" si="7"/>
        <v>0</v>
      </c>
      <c r="N87" s="37">
        <f t="shared" si="8"/>
        <v>0</v>
      </c>
    </row>
    <row r="88" spans="1:14" x14ac:dyDescent="0.25">
      <c r="A88" s="49" t="s">
        <v>25</v>
      </c>
      <c r="B88" t="s">
        <v>12</v>
      </c>
      <c r="C88" s="27">
        <v>224936526.37896287</v>
      </c>
      <c r="D88" t="s">
        <v>12</v>
      </c>
      <c r="E88" t="s">
        <v>13</v>
      </c>
      <c r="F88" t="s">
        <v>6</v>
      </c>
      <c r="G88" t="s">
        <v>123</v>
      </c>
      <c r="H88" s="29">
        <f>_xlfn.IFS(F88="STAR Kids",INDEX('ATLIS Percentages'!D:D,MATCH($G:$G&amp;" "&amp;$E:$E,'ATLIS Percentages'!$A:$A,0)),
F88="STAR+PLUS",INDEX('ATLIS Percentages'!E:E,MATCH($G:$G&amp;" "&amp;$E:$E,'ATLIS Percentages'!$A:$A,0)),
F88="STAR",INDEX('ATLIS Percentages'!F:F,MATCH($G:$G&amp;" "&amp;$E:$E,'ATLIS Percentages'!$A:$A,0)))</f>
        <v>0</v>
      </c>
      <c r="I88" s="30">
        <f t="shared" si="5"/>
        <v>0</v>
      </c>
      <c r="J88" s="30">
        <f t="shared" si="6"/>
        <v>0</v>
      </c>
      <c r="K88" s="30">
        <f>INDEX('IGT Calculation_1stHalf'!J:J,MATCH($A:$A&amp;"-"&amp;$G:$G&amp;"-"&amp;$E:$E&amp;"-"&amp;$F:$F,'IGT Calculation_1stHalf'!A:A,0))</f>
        <v>0</v>
      </c>
      <c r="L88" s="30">
        <f>INDEX('IGT Calculation_1stHalf'!K:K,MATCH(A:A&amp;"-"&amp;G:G&amp;"-"&amp;E:E&amp;"-"&amp;F:F,'IGT Calculation_1stHalf'!A:A,0))</f>
        <v>0</v>
      </c>
      <c r="M88" s="36">
        <f t="shared" si="7"/>
        <v>0</v>
      </c>
      <c r="N88" s="37">
        <f t="shared" si="8"/>
        <v>0</v>
      </c>
    </row>
    <row r="89" spans="1:14" x14ac:dyDescent="0.25">
      <c r="A89" s="49" t="s">
        <v>104</v>
      </c>
      <c r="B89" t="s">
        <v>12</v>
      </c>
      <c r="C89" s="27">
        <v>93479561.123409569</v>
      </c>
      <c r="D89" t="s">
        <v>12</v>
      </c>
      <c r="E89" t="s">
        <v>66</v>
      </c>
      <c r="F89" t="s">
        <v>6</v>
      </c>
      <c r="G89" t="s">
        <v>123</v>
      </c>
      <c r="H89" s="29">
        <f>_xlfn.IFS(F89="STAR Kids",INDEX('ATLIS Percentages'!D:D,MATCH($G:$G&amp;" "&amp;$E:$E,'ATLIS Percentages'!$A:$A,0)),
F89="STAR+PLUS",INDEX('ATLIS Percentages'!E:E,MATCH($G:$G&amp;" "&amp;$E:$E,'ATLIS Percentages'!$A:$A,0)),
F89="STAR",INDEX('ATLIS Percentages'!F:F,MATCH($G:$G&amp;" "&amp;$E:$E,'ATLIS Percentages'!$A:$A,0)))</f>
        <v>0</v>
      </c>
      <c r="I89" s="30">
        <f t="shared" si="5"/>
        <v>0</v>
      </c>
      <c r="J89" s="30">
        <f t="shared" si="6"/>
        <v>0</v>
      </c>
      <c r="K89" s="30">
        <f>INDEX('IGT Calculation_1stHalf'!J:J,MATCH($A:$A&amp;"-"&amp;$G:$G&amp;"-"&amp;$E:$E&amp;"-"&amp;$F:$F,'IGT Calculation_1stHalf'!A:A,0))</f>
        <v>0</v>
      </c>
      <c r="L89" s="30">
        <f>INDEX('IGT Calculation_1stHalf'!K:K,MATCH(A:A&amp;"-"&amp;G:G&amp;"-"&amp;E:E&amp;"-"&amp;F:F,'IGT Calculation_1stHalf'!A:A,0))</f>
        <v>0</v>
      </c>
      <c r="M89" s="36">
        <f t="shared" si="7"/>
        <v>0</v>
      </c>
      <c r="N89" s="37">
        <f t="shared" si="8"/>
        <v>0</v>
      </c>
    </row>
    <row r="90" spans="1:14" x14ac:dyDescent="0.25">
      <c r="A90" s="49" t="s">
        <v>106</v>
      </c>
      <c r="B90" t="s">
        <v>12</v>
      </c>
      <c r="C90" s="27">
        <v>35326278.026436985</v>
      </c>
      <c r="D90" t="s">
        <v>12</v>
      </c>
      <c r="E90" t="s">
        <v>5</v>
      </c>
      <c r="F90" t="s">
        <v>6</v>
      </c>
      <c r="G90" t="s">
        <v>123</v>
      </c>
      <c r="H90" s="29">
        <f>_xlfn.IFS(F90="STAR Kids",INDEX('ATLIS Percentages'!D:D,MATCH($G:$G&amp;" "&amp;$E:$E,'ATLIS Percentages'!$A:$A,0)),
F90="STAR+PLUS",INDEX('ATLIS Percentages'!E:E,MATCH($G:$G&amp;" "&amp;$E:$E,'ATLIS Percentages'!$A:$A,0)),
F90="STAR",INDEX('ATLIS Percentages'!F:F,MATCH($G:$G&amp;" "&amp;$E:$E,'ATLIS Percentages'!$A:$A,0)))</f>
        <v>0</v>
      </c>
      <c r="I90" s="30">
        <f t="shared" si="5"/>
        <v>0</v>
      </c>
      <c r="J90" s="30">
        <f t="shared" si="6"/>
        <v>0</v>
      </c>
      <c r="K90" s="30">
        <f>INDEX('IGT Calculation_1stHalf'!J:J,MATCH($A:$A&amp;"-"&amp;$G:$G&amp;"-"&amp;$E:$E&amp;"-"&amp;$F:$F,'IGT Calculation_1stHalf'!A:A,0))</f>
        <v>0</v>
      </c>
      <c r="L90" s="30">
        <f>INDEX('IGT Calculation_1stHalf'!K:K,MATCH(A:A&amp;"-"&amp;G:G&amp;"-"&amp;E:E&amp;"-"&amp;F:F,'IGT Calculation_1stHalf'!A:A,0))</f>
        <v>0</v>
      </c>
      <c r="M90" s="36">
        <f t="shared" si="7"/>
        <v>0</v>
      </c>
      <c r="N90" s="37">
        <f t="shared" si="8"/>
        <v>0</v>
      </c>
    </row>
    <row r="91" spans="1:14" x14ac:dyDescent="0.25">
      <c r="A91" s="49" t="s">
        <v>103</v>
      </c>
      <c r="B91" t="s">
        <v>12</v>
      </c>
      <c r="C91" s="27">
        <v>59767267.674555615</v>
      </c>
      <c r="D91" t="s">
        <v>12</v>
      </c>
      <c r="E91" t="s">
        <v>18</v>
      </c>
      <c r="F91" t="s">
        <v>6</v>
      </c>
      <c r="G91" t="s">
        <v>123</v>
      </c>
      <c r="H91" s="29">
        <f>_xlfn.IFS(F91="STAR Kids",INDEX('ATLIS Percentages'!D:D,MATCH($G:$G&amp;" "&amp;$E:$E,'ATLIS Percentages'!$A:$A,0)),
F91="STAR+PLUS",INDEX('ATLIS Percentages'!E:E,MATCH($G:$G&amp;" "&amp;$E:$E,'ATLIS Percentages'!$A:$A,0)),
F91="STAR",INDEX('ATLIS Percentages'!F:F,MATCH($G:$G&amp;" "&amp;$E:$E,'ATLIS Percentages'!$A:$A,0)))</f>
        <v>0</v>
      </c>
      <c r="I91" s="30">
        <f t="shared" si="5"/>
        <v>0</v>
      </c>
      <c r="J91" s="30">
        <f t="shared" si="6"/>
        <v>0</v>
      </c>
      <c r="K91" s="30">
        <f>INDEX('IGT Calculation_1stHalf'!J:J,MATCH($A:$A&amp;"-"&amp;$G:$G&amp;"-"&amp;$E:$E&amp;"-"&amp;$F:$F,'IGT Calculation_1stHalf'!A:A,0))</f>
        <v>0</v>
      </c>
      <c r="L91" s="30">
        <f>INDEX('IGT Calculation_1stHalf'!K:K,MATCH(A:A&amp;"-"&amp;G:G&amp;"-"&amp;E:E&amp;"-"&amp;F:F,'IGT Calculation_1stHalf'!A:A,0))</f>
        <v>0</v>
      </c>
      <c r="M91" s="36">
        <f t="shared" si="7"/>
        <v>0</v>
      </c>
      <c r="N91" s="37">
        <f t="shared" si="8"/>
        <v>0</v>
      </c>
    </row>
    <row r="92" spans="1:14" x14ac:dyDescent="0.25">
      <c r="A92" s="49" t="s">
        <v>80</v>
      </c>
      <c r="B92" t="s">
        <v>12</v>
      </c>
      <c r="C92" s="27">
        <v>73761249.457026005</v>
      </c>
      <c r="D92" t="s">
        <v>12</v>
      </c>
      <c r="E92" t="s">
        <v>50</v>
      </c>
      <c r="F92" t="s">
        <v>6</v>
      </c>
      <c r="G92" t="s">
        <v>123</v>
      </c>
      <c r="H92" s="29">
        <f>_xlfn.IFS(F92="STAR Kids",INDEX('ATLIS Percentages'!D:D,MATCH($G:$G&amp;" "&amp;$E:$E,'ATLIS Percentages'!$A:$A,0)),
F92="STAR+PLUS",INDEX('ATLIS Percentages'!E:E,MATCH($G:$G&amp;" "&amp;$E:$E,'ATLIS Percentages'!$A:$A,0)),
F92="STAR",INDEX('ATLIS Percentages'!F:F,MATCH($G:$G&amp;" "&amp;$E:$E,'ATLIS Percentages'!$A:$A,0)))</f>
        <v>0</v>
      </c>
      <c r="I92" s="30">
        <f t="shared" si="5"/>
        <v>0</v>
      </c>
      <c r="J92" s="30">
        <f t="shared" si="6"/>
        <v>0</v>
      </c>
      <c r="K92" s="30">
        <f>INDEX('IGT Calculation_1stHalf'!J:J,MATCH($A:$A&amp;"-"&amp;$G:$G&amp;"-"&amp;$E:$E&amp;"-"&amp;$F:$F,'IGT Calculation_1stHalf'!A:A,0))</f>
        <v>0</v>
      </c>
      <c r="L92" s="30">
        <f>INDEX('IGT Calculation_1stHalf'!K:K,MATCH(A:A&amp;"-"&amp;G:G&amp;"-"&amp;E:E&amp;"-"&amp;F:F,'IGT Calculation_1stHalf'!A:A,0))</f>
        <v>0</v>
      </c>
      <c r="M92" s="36">
        <f t="shared" si="7"/>
        <v>0</v>
      </c>
      <c r="N92" s="37">
        <f t="shared" si="8"/>
        <v>0</v>
      </c>
    </row>
    <row r="93" spans="1:14" x14ac:dyDescent="0.25">
      <c r="A93" s="49" t="s">
        <v>78</v>
      </c>
      <c r="B93" t="s">
        <v>8</v>
      </c>
      <c r="C93" s="27">
        <v>29529408.020516347</v>
      </c>
      <c r="D93" t="s">
        <v>8</v>
      </c>
      <c r="E93" t="s">
        <v>24</v>
      </c>
      <c r="F93" t="s">
        <v>6</v>
      </c>
      <c r="G93" t="s">
        <v>123</v>
      </c>
      <c r="H93" s="29">
        <f>_xlfn.IFS(F93="STAR Kids",INDEX('ATLIS Percentages'!D:D,MATCH($G:$G&amp;" "&amp;$E:$E,'ATLIS Percentages'!$A:$A,0)),
F93="STAR+PLUS",INDEX('ATLIS Percentages'!E:E,MATCH($G:$G&amp;" "&amp;$E:$E,'ATLIS Percentages'!$A:$A,0)),
F93="STAR",INDEX('ATLIS Percentages'!F:F,MATCH($G:$G&amp;" "&amp;$E:$E,'ATLIS Percentages'!$A:$A,0)))</f>
        <v>0</v>
      </c>
      <c r="I93" s="30">
        <f t="shared" si="5"/>
        <v>0</v>
      </c>
      <c r="J93" s="30">
        <f t="shared" si="6"/>
        <v>0</v>
      </c>
      <c r="K93" s="30">
        <f>INDEX('IGT Calculation_1stHalf'!J:J,MATCH($A:$A&amp;"-"&amp;$G:$G&amp;"-"&amp;$E:$E&amp;"-"&amp;$F:$F,'IGT Calculation_1stHalf'!A:A,0))</f>
        <v>0</v>
      </c>
      <c r="L93" s="30">
        <f>INDEX('IGT Calculation_1stHalf'!K:K,MATCH(A:A&amp;"-"&amp;G:G&amp;"-"&amp;E:E&amp;"-"&amp;F:F,'IGT Calculation_1stHalf'!A:A,0))</f>
        <v>0</v>
      </c>
      <c r="M93" s="36">
        <f t="shared" si="7"/>
        <v>0</v>
      </c>
      <c r="N93" s="37">
        <f t="shared" si="8"/>
        <v>0</v>
      </c>
    </row>
    <row r="94" spans="1:14" x14ac:dyDescent="0.25">
      <c r="A94" s="49" t="s">
        <v>111</v>
      </c>
      <c r="B94" t="s">
        <v>23</v>
      </c>
      <c r="C94" s="27">
        <v>207283756.56979835</v>
      </c>
      <c r="D94" t="s">
        <v>23</v>
      </c>
      <c r="E94" t="s">
        <v>20</v>
      </c>
      <c r="F94" t="s">
        <v>6</v>
      </c>
      <c r="G94" t="s">
        <v>123</v>
      </c>
      <c r="H94" s="29">
        <f>_xlfn.IFS(F94="STAR Kids",INDEX('ATLIS Percentages'!D:D,MATCH($G:$G&amp;" "&amp;$E:$E,'ATLIS Percentages'!$A:$A,0)),
F94="STAR+PLUS",INDEX('ATLIS Percentages'!E:E,MATCH($G:$G&amp;" "&amp;$E:$E,'ATLIS Percentages'!$A:$A,0)),
F94="STAR",INDEX('ATLIS Percentages'!F:F,MATCH($G:$G&amp;" "&amp;$E:$E,'ATLIS Percentages'!$A:$A,0)))</f>
        <v>0</v>
      </c>
      <c r="I94" s="30">
        <f t="shared" si="5"/>
        <v>0</v>
      </c>
      <c r="J94" s="30">
        <f t="shared" si="6"/>
        <v>0</v>
      </c>
      <c r="K94" s="30">
        <f>INDEX('IGT Calculation_1stHalf'!J:J,MATCH($A:$A&amp;"-"&amp;$G:$G&amp;"-"&amp;$E:$E&amp;"-"&amp;$F:$F,'IGT Calculation_1stHalf'!A:A,0))</f>
        <v>0</v>
      </c>
      <c r="L94" s="30">
        <f>INDEX('IGT Calculation_1stHalf'!K:K,MATCH(A:A&amp;"-"&amp;G:G&amp;"-"&amp;E:E&amp;"-"&amp;F:F,'IGT Calculation_1stHalf'!A:A,0))</f>
        <v>0</v>
      </c>
      <c r="M94" s="36">
        <f t="shared" si="7"/>
        <v>0</v>
      </c>
      <c r="N94" s="37">
        <f t="shared" si="8"/>
        <v>0</v>
      </c>
    </row>
    <row r="95" spans="1:14" x14ac:dyDescent="0.25">
      <c r="A95" s="49" t="s">
        <v>56</v>
      </c>
      <c r="B95" t="s">
        <v>21</v>
      </c>
      <c r="C95" s="27">
        <v>199954253.15197721</v>
      </c>
      <c r="D95" t="s">
        <v>21</v>
      </c>
      <c r="E95" t="s">
        <v>50</v>
      </c>
      <c r="F95" t="s">
        <v>10</v>
      </c>
      <c r="G95" t="s">
        <v>123</v>
      </c>
      <c r="H95" s="29">
        <f>_xlfn.IFS(F95="STAR Kids",INDEX('ATLIS Percentages'!D:D,MATCH($G:$G&amp;" "&amp;$E:$E,'ATLIS Percentages'!$A:$A,0)),
F95="STAR+PLUS",INDEX('ATLIS Percentages'!E:E,MATCH($G:$G&amp;" "&amp;$E:$E,'ATLIS Percentages'!$A:$A,0)),
F95="STAR",INDEX('ATLIS Percentages'!F:F,MATCH($G:$G&amp;" "&amp;$E:$E,'ATLIS Percentages'!$A:$A,0)))</f>
        <v>0</v>
      </c>
      <c r="I95" s="30">
        <f t="shared" si="5"/>
        <v>0</v>
      </c>
      <c r="J95" s="30">
        <f t="shared" si="6"/>
        <v>0</v>
      </c>
      <c r="K95" s="30">
        <f>INDEX('IGT Calculation_1stHalf'!J:J,MATCH($A:$A&amp;"-"&amp;$G:$G&amp;"-"&amp;$E:$E&amp;"-"&amp;$F:$F,'IGT Calculation_1stHalf'!A:A,0))</f>
        <v>0</v>
      </c>
      <c r="L95" s="30">
        <f>INDEX('IGT Calculation_1stHalf'!K:K,MATCH(A:A&amp;"-"&amp;G:G&amp;"-"&amp;E:E&amp;"-"&amp;F:F,'IGT Calculation_1stHalf'!A:A,0))</f>
        <v>0</v>
      </c>
      <c r="M95" s="36">
        <f t="shared" si="7"/>
        <v>0</v>
      </c>
      <c r="N95" s="37">
        <f t="shared" si="8"/>
        <v>0</v>
      </c>
    </row>
    <row r="96" spans="1:14" x14ac:dyDescent="0.25">
      <c r="A96" s="49" t="s">
        <v>51</v>
      </c>
      <c r="B96" t="s">
        <v>8</v>
      </c>
      <c r="C96" s="27">
        <v>325984410.09655362</v>
      </c>
      <c r="D96" t="s">
        <v>8</v>
      </c>
      <c r="E96" t="s">
        <v>50</v>
      </c>
      <c r="F96" t="s">
        <v>10</v>
      </c>
      <c r="G96" t="s">
        <v>123</v>
      </c>
      <c r="H96" s="29">
        <f>_xlfn.IFS(F96="STAR Kids",INDEX('ATLIS Percentages'!D:D,MATCH($G:$G&amp;" "&amp;$E:$E,'ATLIS Percentages'!$A:$A,0)),
F96="STAR+PLUS",INDEX('ATLIS Percentages'!E:E,MATCH($G:$G&amp;" "&amp;$E:$E,'ATLIS Percentages'!$A:$A,0)),
F96="STAR",INDEX('ATLIS Percentages'!F:F,MATCH($G:$G&amp;" "&amp;$E:$E,'ATLIS Percentages'!$A:$A,0)))</f>
        <v>0</v>
      </c>
      <c r="I96" s="30">
        <f t="shared" si="5"/>
        <v>0</v>
      </c>
      <c r="J96" s="30">
        <f t="shared" si="6"/>
        <v>0</v>
      </c>
      <c r="K96" s="30">
        <f>INDEX('IGT Calculation_1stHalf'!J:J,MATCH($A:$A&amp;"-"&amp;$G:$G&amp;"-"&amp;$E:$E&amp;"-"&amp;$F:$F,'IGT Calculation_1stHalf'!A:A,0))</f>
        <v>0</v>
      </c>
      <c r="L96" s="30">
        <f>INDEX('IGT Calculation_1stHalf'!K:K,MATCH(A:A&amp;"-"&amp;G:G&amp;"-"&amp;E:E&amp;"-"&amp;F:F,'IGT Calculation_1stHalf'!A:A,0))</f>
        <v>0</v>
      </c>
      <c r="M96" s="36">
        <f t="shared" si="7"/>
        <v>0</v>
      </c>
      <c r="N96" s="37">
        <f t="shared" si="8"/>
        <v>0</v>
      </c>
    </row>
    <row r="97" spans="1:14" x14ac:dyDescent="0.25">
      <c r="A97" s="49" t="s">
        <v>99</v>
      </c>
      <c r="B97" t="s">
        <v>12</v>
      </c>
      <c r="C97" s="27">
        <v>554423539.1877017</v>
      </c>
      <c r="D97" t="s">
        <v>12</v>
      </c>
      <c r="E97" t="s">
        <v>50</v>
      </c>
      <c r="F97" t="s">
        <v>14</v>
      </c>
      <c r="G97" t="s">
        <v>123</v>
      </c>
      <c r="H97" s="29">
        <f>_xlfn.IFS(F97="STAR Kids",INDEX('ATLIS Percentages'!D:D,MATCH($G:$G&amp;" "&amp;$E:$E,'ATLIS Percentages'!$A:$A,0)),
F97="STAR+PLUS",INDEX('ATLIS Percentages'!E:E,MATCH($G:$G&amp;" "&amp;$E:$E,'ATLIS Percentages'!$A:$A,0)),
F97="STAR",INDEX('ATLIS Percentages'!F:F,MATCH($G:$G&amp;" "&amp;$E:$E,'ATLIS Percentages'!$A:$A,0)))</f>
        <v>7.7860482084871757E-3</v>
      </c>
      <c r="I97" s="30">
        <f t="shared" si="5"/>
        <v>4316768.4000000004</v>
      </c>
      <c r="J97" s="30">
        <f t="shared" si="6"/>
        <v>1864377.74</v>
      </c>
      <c r="K97" s="30">
        <f>INDEX('IGT Calculation_1stHalf'!J:J,MATCH($A:$A&amp;"-"&amp;$G:$G&amp;"-"&amp;$E:$E&amp;"-"&amp;$F:$F,'IGT Calculation_1stHalf'!A:A,0))</f>
        <v>2204147.73</v>
      </c>
      <c r="L97" s="30">
        <f>INDEX('IGT Calculation_1stHalf'!K:K,MATCH(A:A&amp;"-"&amp;G:G&amp;"-"&amp;E:E&amp;"-"&amp;F:F,'IGT Calculation_1stHalf'!A:A,0))</f>
        <v>951953.77</v>
      </c>
      <c r="M97" s="36">
        <f t="shared" si="7"/>
        <v>2112620.67</v>
      </c>
      <c r="N97" s="37">
        <f t="shared" si="8"/>
        <v>912423.97</v>
      </c>
    </row>
    <row r="98" spans="1:14" x14ac:dyDescent="0.25">
      <c r="A98" s="49" t="s">
        <v>42</v>
      </c>
      <c r="B98" t="s">
        <v>28</v>
      </c>
      <c r="C98" s="27">
        <v>482213928.63043946</v>
      </c>
      <c r="D98" t="s">
        <v>28</v>
      </c>
      <c r="E98" t="s">
        <v>39</v>
      </c>
      <c r="F98" t="s">
        <v>14</v>
      </c>
      <c r="G98" t="s">
        <v>123</v>
      </c>
      <c r="H98" s="29">
        <f>_xlfn.IFS(F98="STAR Kids",INDEX('ATLIS Percentages'!D:D,MATCH($G:$G&amp;" "&amp;$E:$E,'ATLIS Percentages'!$A:$A,0)),
F98="STAR+PLUS",INDEX('ATLIS Percentages'!E:E,MATCH($G:$G&amp;" "&amp;$E:$E,'ATLIS Percentages'!$A:$A,0)),
F98="STAR",INDEX('ATLIS Percentages'!F:F,MATCH($G:$G&amp;" "&amp;$E:$E,'ATLIS Percentages'!$A:$A,0)))</f>
        <v>4.9566751187899744E-2</v>
      </c>
      <c r="I98" s="30">
        <f t="shared" si="5"/>
        <v>23901777.82</v>
      </c>
      <c r="J98" s="30">
        <f t="shared" si="6"/>
        <v>10322986.630000001</v>
      </c>
      <c r="K98" s="30">
        <f>INDEX('IGT Calculation_1stHalf'!J:J,MATCH($A:$A&amp;"-"&amp;$G:$G&amp;"-"&amp;$E:$E&amp;"-"&amp;$F:$F,'IGT Calculation_1stHalf'!A:A,0))</f>
        <v>11672290.59</v>
      </c>
      <c r="L98" s="30">
        <f>INDEX('IGT Calculation_1stHalf'!K:K,MATCH(A:A&amp;"-"&amp;G:G&amp;"-"&amp;E:E&amp;"-"&amp;F:F,'IGT Calculation_1stHalf'!A:A,0))</f>
        <v>5041168.93</v>
      </c>
      <c r="M98" s="36">
        <f t="shared" si="7"/>
        <v>12229487.23</v>
      </c>
      <c r="N98" s="37">
        <f t="shared" si="8"/>
        <v>5281817.7</v>
      </c>
    </row>
    <row r="99" spans="1:14" x14ac:dyDescent="0.25">
      <c r="A99" s="49" t="s">
        <v>49</v>
      </c>
      <c r="B99" t="s">
        <v>28</v>
      </c>
      <c r="C99" s="27">
        <v>268564687.4286021</v>
      </c>
      <c r="D99" t="s">
        <v>28</v>
      </c>
      <c r="E99" t="s">
        <v>50</v>
      </c>
      <c r="F99" t="s">
        <v>14</v>
      </c>
      <c r="G99" t="s">
        <v>123</v>
      </c>
      <c r="H99" s="29">
        <f>_xlfn.IFS(F99="STAR Kids",INDEX('ATLIS Percentages'!D:D,MATCH($G:$G&amp;" "&amp;$E:$E,'ATLIS Percentages'!$A:$A,0)),
F99="STAR+PLUS",INDEX('ATLIS Percentages'!E:E,MATCH($G:$G&amp;" "&amp;$E:$E,'ATLIS Percentages'!$A:$A,0)),
F99="STAR",INDEX('ATLIS Percentages'!F:F,MATCH($G:$G&amp;" "&amp;$E:$E,'ATLIS Percentages'!$A:$A,0)))</f>
        <v>7.7860482084871757E-3</v>
      </c>
      <c r="I99" s="30">
        <f t="shared" si="5"/>
        <v>2091057.6</v>
      </c>
      <c r="J99" s="30">
        <f t="shared" si="6"/>
        <v>903111.05</v>
      </c>
      <c r="K99" s="30">
        <f>INDEX('IGT Calculation_1stHalf'!J:J,MATCH($A:$A&amp;"-"&amp;$G:$G&amp;"-"&amp;$E:$E&amp;"-"&amp;$F:$F,'IGT Calculation_1stHalf'!A:A,0))</f>
        <v>1096763.6000000001</v>
      </c>
      <c r="L99" s="30">
        <f>INDEX('IGT Calculation_1stHalf'!K:K,MATCH(A:A&amp;"-"&amp;G:G&amp;"-"&amp;E:E&amp;"-"&amp;F:F,'IGT Calculation_1stHalf'!A:A,0))</f>
        <v>473683.42</v>
      </c>
      <c r="M99" s="36">
        <f t="shared" si="7"/>
        <v>994294</v>
      </c>
      <c r="N99" s="37">
        <f t="shared" si="8"/>
        <v>429427.62</v>
      </c>
    </row>
    <row r="100" spans="1:14" x14ac:dyDescent="0.25">
      <c r="A100" s="49" t="s">
        <v>70</v>
      </c>
      <c r="B100" t="s">
        <v>61</v>
      </c>
      <c r="C100" s="27">
        <v>312552988.97039735</v>
      </c>
      <c r="D100" t="s">
        <v>61</v>
      </c>
      <c r="E100" t="s">
        <v>22</v>
      </c>
      <c r="F100" t="s">
        <v>14</v>
      </c>
      <c r="G100" t="s">
        <v>123</v>
      </c>
      <c r="H100" s="29">
        <f>_xlfn.IFS(F100="STAR Kids",INDEX('ATLIS Percentages'!D:D,MATCH($G:$G&amp;" "&amp;$E:$E,'ATLIS Percentages'!$A:$A,0)),
F100="STAR+PLUS",INDEX('ATLIS Percentages'!E:E,MATCH($G:$G&amp;" "&amp;$E:$E,'ATLIS Percentages'!$A:$A,0)),
F100="STAR",INDEX('ATLIS Percentages'!F:F,MATCH($G:$G&amp;" "&amp;$E:$E,'ATLIS Percentages'!$A:$A,0)))</f>
        <v>4.9226907572373253E-2</v>
      </c>
      <c r="I100" s="30">
        <f t="shared" si="5"/>
        <v>15386017.1</v>
      </c>
      <c r="J100" s="30">
        <f t="shared" si="6"/>
        <v>6645097.7000000002</v>
      </c>
      <c r="K100" s="30">
        <f>INDEX('IGT Calculation_1stHalf'!J:J,MATCH($A:$A&amp;"-"&amp;$G:$G&amp;"-"&amp;$E:$E&amp;"-"&amp;$F:$F,'IGT Calculation_1stHalf'!A:A,0))</f>
        <v>8286953.7000000002</v>
      </c>
      <c r="L100" s="30">
        <f>INDEX('IGT Calculation_1stHalf'!K:K,MATCH(A:A&amp;"-"&amp;G:G&amp;"-"&amp;E:E&amp;"-"&amp;F:F,'IGT Calculation_1stHalf'!A:A,0))</f>
        <v>3579069.01</v>
      </c>
      <c r="M100" s="36">
        <f t="shared" si="7"/>
        <v>7099063.4000000004</v>
      </c>
      <c r="N100" s="37">
        <f t="shared" si="8"/>
        <v>3066028.69</v>
      </c>
    </row>
    <row r="101" spans="1:14" x14ac:dyDescent="0.25">
      <c r="A101" s="49" t="s">
        <v>43</v>
      </c>
      <c r="B101" t="s">
        <v>44</v>
      </c>
      <c r="C101" s="27">
        <v>184943740.84731835</v>
      </c>
      <c r="D101" t="s">
        <v>44</v>
      </c>
      <c r="E101" t="s">
        <v>45</v>
      </c>
      <c r="F101" t="s">
        <v>14</v>
      </c>
      <c r="G101" t="s">
        <v>123</v>
      </c>
      <c r="H101" s="29">
        <f>_xlfn.IFS(F101="STAR Kids",INDEX('ATLIS Percentages'!D:D,MATCH($G:$G&amp;" "&amp;$E:$E,'ATLIS Percentages'!$A:$A,0)),
F101="STAR+PLUS",INDEX('ATLIS Percentages'!E:E,MATCH($G:$G&amp;" "&amp;$E:$E,'ATLIS Percentages'!$A:$A,0)),
F101="STAR",INDEX('ATLIS Percentages'!F:F,MATCH($G:$G&amp;" "&amp;$E:$E,'ATLIS Percentages'!$A:$A,0)))</f>
        <v>4.3247235776152318E-2</v>
      </c>
      <c r="I101" s="30">
        <f t="shared" si="5"/>
        <v>7998305.5700000003</v>
      </c>
      <c r="J101" s="30">
        <f t="shared" si="6"/>
        <v>3454404.19</v>
      </c>
      <c r="K101" s="30">
        <f>INDEX('IGT Calculation_1stHalf'!J:J,MATCH($A:$A&amp;"-"&amp;$G:$G&amp;"-"&amp;$E:$E&amp;"-"&amp;$F:$F,'IGT Calculation_1stHalf'!A:A,0))</f>
        <v>4028348.54</v>
      </c>
      <c r="L101" s="30">
        <f>INDEX('IGT Calculation_1stHalf'!K:K,MATCH(A:A&amp;"-"&amp;G:G&amp;"-"&amp;E:E&amp;"-"&amp;F:F,'IGT Calculation_1stHalf'!A:A,0))</f>
        <v>1739811.51</v>
      </c>
      <c r="M101" s="36">
        <f t="shared" si="7"/>
        <v>3969957.03</v>
      </c>
      <c r="N101" s="37">
        <f t="shared" si="8"/>
        <v>1714592.68</v>
      </c>
    </row>
    <row r="102" spans="1:14" x14ac:dyDescent="0.25">
      <c r="A102" s="49" t="s">
        <v>15</v>
      </c>
      <c r="B102" t="s">
        <v>16</v>
      </c>
      <c r="C102" s="27">
        <v>396021567.67895341</v>
      </c>
      <c r="D102" t="s">
        <v>16</v>
      </c>
      <c r="E102" t="s">
        <v>13</v>
      </c>
      <c r="F102" t="s">
        <v>14</v>
      </c>
      <c r="G102" t="s">
        <v>123</v>
      </c>
      <c r="H102" s="29">
        <f>_xlfn.IFS(F102="STAR Kids",INDEX('ATLIS Percentages'!D:D,MATCH($G:$G&amp;" "&amp;$E:$E,'ATLIS Percentages'!$A:$A,0)),
F102="STAR+PLUS",INDEX('ATLIS Percentages'!E:E,MATCH($G:$G&amp;" "&amp;$E:$E,'ATLIS Percentages'!$A:$A,0)),
F102="STAR",INDEX('ATLIS Percentages'!F:F,MATCH($G:$G&amp;" "&amp;$E:$E,'ATLIS Percentages'!$A:$A,0)))</f>
        <v>2.43610288038448E-2</v>
      </c>
      <c r="I102" s="30">
        <f t="shared" si="5"/>
        <v>9647492.8200000003</v>
      </c>
      <c r="J102" s="30">
        <f t="shared" si="6"/>
        <v>4166674.97</v>
      </c>
      <c r="K102" s="30">
        <f>INDEX('IGT Calculation_1stHalf'!J:J,MATCH($A:$A&amp;"-"&amp;$G:$G&amp;"-"&amp;$E:$E&amp;"-"&amp;$F:$F,'IGT Calculation_1stHalf'!A:A,0))</f>
        <v>5078598.5999999996</v>
      </c>
      <c r="L102" s="30">
        <f>INDEX('IGT Calculation_1stHalf'!K:K,MATCH(A:A&amp;"-"&amp;G:G&amp;"-"&amp;E:E&amp;"-"&amp;F:F,'IGT Calculation_1stHalf'!A:A,0))</f>
        <v>2193406.11</v>
      </c>
      <c r="M102" s="36">
        <f t="shared" si="7"/>
        <v>4568894.22</v>
      </c>
      <c r="N102" s="37">
        <f t="shared" si="8"/>
        <v>1973268.86</v>
      </c>
    </row>
    <row r="103" spans="1:14" x14ac:dyDescent="0.25">
      <c r="A103" s="49" t="s">
        <v>82</v>
      </c>
      <c r="B103" t="s">
        <v>8</v>
      </c>
      <c r="C103" s="27">
        <v>155560012.94350815</v>
      </c>
      <c r="D103" t="s">
        <v>8</v>
      </c>
      <c r="E103" t="s">
        <v>41</v>
      </c>
      <c r="F103" t="s">
        <v>14</v>
      </c>
      <c r="G103" t="s">
        <v>123</v>
      </c>
      <c r="H103" s="29">
        <f>_xlfn.IFS(F103="STAR Kids",INDEX('ATLIS Percentages'!D:D,MATCH($G:$G&amp;" "&amp;$E:$E,'ATLIS Percentages'!$A:$A,0)),
F103="STAR+PLUS",INDEX('ATLIS Percentages'!E:E,MATCH($G:$G&amp;" "&amp;$E:$E,'ATLIS Percentages'!$A:$A,0)),
F103="STAR",INDEX('ATLIS Percentages'!F:F,MATCH($G:$G&amp;" "&amp;$E:$E,'ATLIS Percentages'!$A:$A,0)))</f>
        <v>1.6148722677364648E-2</v>
      </c>
      <c r="I103" s="30">
        <f t="shared" si="5"/>
        <v>2512095.5099999998</v>
      </c>
      <c r="J103" s="30">
        <f t="shared" si="6"/>
        <v>1084953.95</v>
      </c>
      <c r="K103" s="30">
        <f>INDEX('IGT Calculation_1stHalf'!J:J,MATCH($A:$A&amp;"-"&amp;$G:$G&amp;"-"&amp;$E:$E&amp;"-"&amp;$F:$F,'IGT Calculation_1stHalf'!A:A,0))</f>
        <v>1134607.8999999999</v>
      </c>
      <c r="L103" s="30">
        <f>INDEX('IGT Calculation_1stHalf'!K:K,MATCH(A:A&amp;"-"&amp;G:G&amp;"-"&amp;E:E&amp;"-"&amp;F:F,'IGT Calculation_1stHalf'!A:A,0))</f>
        <v>490028.08</v>
      </c>
      <c r="M103" s="36">
        <f t="shared" si="7"/>
        <v>1377487.61</v>
      </c>
      <c r="N103" s="37">
        <f t="shared" si="8"/>
        <v>594925.88</v>
      </c>
    </row>
    <row r="104" spans="1:14" x14ac:dyDescent="0.25">
      <c r="A104" s="49" t="s">
        <v>29</v>
      </c>
      <c r="B104" t="s">
        <v>12</v>
      </c>
      <c r="C104" s="27">
        <v>317015699.74112809</v>
      </c>
      <c r="D104" t="s">
        <v>12</v>
      </c>
      <c r="E104" t="s">
        <v>22</v>
      </c>
      <c r="F104" t="s">
        <v>14</v>
      </c>
      <c r="G104" t="s">
        <v>123</v>
      </c>
      <c r="H104" s="29">
        <f>_xlfn.IFS(F104="STAR Kids",INDEX('ATLIS Percentages'!D:D,MATCH($G:$G&amp;" "&amp;$E:$E,'ATLIS Percentages'!$A:$A,0)),
F104="STAR+PLUS",INDEX('ATLIS Percentages'!E:E,MATCH($G:$G&amp;" "&amp;$E:$E,'ATLIS Percentages'!$A:$A,0)),
F104="STAR",INDEX('ATLIS Percentages'!F:F,MATCH($G:$G&amp;" "&amp;$E:$E,'ATLIS Percentages'!$A:$A,0)))</f>
        <v>4.9226907572373253E-2</v>
      </c>
      <c r="I104" s="30">
        <f t="shared" si="5"/>
        <v>15605702.550000001</v>
      </c>
      <c r="J104" s="30">
        <f t="shared" si="6"/>
        <v>6739978.0899999999</v>
      </c>
      <c r="K104" s="30">
        <f>INDEX('IGT Calculation_1stHalf'!J:J,MATCH($A:$A&amp;"-"&amp;$G:$G&amp;"-"&amp;$E:$E&amp;"-"&amp;$F:$F,'IGT Calculation_1stHalf'!A:A,0))</f>
        <v>8211980.1100000003</v>
      </c>
      <c r="L104" s="30">
        <f>INDEX('IGT Calculation_1stHalf'!K:K,MATCH(A:A&amp;"-"&amp;G:G&amp;"-"&amp;E:E&amp;"-"&amp;F:F,'IGT Calculation_1stHalf'!A:A,0))</f>
        <v>3546688.51</v>
      </c>
      <c r="M104" s="36">
        <f t="shared" si="7"/>
        <v>7393722.4400000004</v>
      </c>
      <c r="N104" s="37">
        <f t="shared" si="8"/>
        <v>3193289.57</v>
      </c>
    </row>
    <row r="105" spans="1:14" x14ac:dyDescent="0.25">
      <c r="A105" s="49" t="s">
        <v>85</v>
      </c>
      <c r="B105" t="s">
        <v>12</v>
      </c>
      <c r="C105" s="27">
        <v>89610880.908871725</v>
      </c>
      <c r="D105" t="s">
        <v>12</v>
      </c>
      <c r="E105" t="s">
        <v>20</v>
      </c>
      <c r="F105" t="s">
        <v>14</v>
      </c>
      <c r="G105" t="s">
        <v>123</v>
      </c>
      <c r="H105" s="29">
        <f>_xlfn.IFS(F105="STAR Kids",INDEX('ATLIS Percentages'!D:D,MATCH($G:$G&amp;" "&amp;$E:$E,'ATLIS Percentages'!$A:$A,0)),
F105="STAR+PLUS",INDEX('ATLIS Percentages'!E:E,MATCH($G:$G&amp;" "&amp;$E:$E,'ATLIS Percentages'!$A:$A,0)),
F105="STAR",INDEX('ATLIS Percentages'!F:F,MATCH($G:$G&amp;" "&amp;$E:$E,'ATLIS Percentages'!$A:$A,0)))</f>
        <v>2.2737070985419289E-2</v>
      </c>
      <c r="I105" s="30">
        <f t="shared" si="5"/>
        <v>2037488.96</v>
      </c>
      <c r="J105" s="30">
        <f t="shared" si="6"/>
        <v>879975.18</v>
      </c>
      <c r="K105" s="30">
        <f>INDEX('IGT Calculation_1stHalf'!J:J,MATCH($A:$A&amp;"-"&amp;$G:$G&amp;"-"&amp;$E:$E&amp;"-"&amp;$F:$F,'IGT Calculation_1stHalf'!A:A,0))</f>
        <v>676510.24</v>
      </c>
      <c r="L105" s="30">
        <f>INDEX('IGT Calculation_1stHalf'!K:K,MATCH(A:A&amp;"-"&amp;G:G&amp;"-"&amp;E:E&amp;"-"&amp;F:F,'IGT Calculation_1stHalf'!A:A,0))</f>
        <v>292179.36</v>
      </c>
      <c r="M105" s="36">
        <f t="shared" si="7"/>
        <v>1360978.72</v>
      </c>
      <c r="N105" s="37">
        <f t="shared" si="8"/>
        <v>587795.81999999995</v>
      </c>
    </row>
    <row r="106" spans="1:14" x14ac:dyDescent="0.25">
      <c r="A106" s="49" t="s">
        <v>69</v>
      </c>
      <c r="B106" t="s">
        <v>12</v>
      </c>
      <c r="C106" s="27">
        <v>47500671.660213798</v>
      </c>
      <c r="D106" t="s">
        <v>12</v>
      </c>
      <c r="E106" t="s">
        <v>66</v>
      </c>
      <c r="F106" t="s">
        <v>14</v>
      </c>
      <c r="G106" t="s">
        <v>123</v>
      </c>
      <c r="H106" s="29">
        <f>_xlfn.IFS(F106="STAR Kids",INDEX('ATLIS Percentages'!D:D,MATCH($G:$G&amp;" "&amp;$E:$E,'ATLIS Percentages'!$A:$A,0)),
F106="STAR+PLUS",INDEX('ATLIS Percentages'!E:E,MATCH($G:$G&amp;" "&amp;$E:$E,'ATLIS Percentages'!$A:$A,0)),
F106="STAR",INDEX('ATLIS Percentages'!F:F,MATCH($G:$G&amp;" "&amp;$E:$E,'ATLIS Percentages'!$A:$A,0)))</f>
        <v>2.8141104088843859E-2</v>
      </c>
      <c r="I106" s="30">
        <f t="shared" si="5"/>
        <v>1336721.3500000001</v>
      </c>
      <c r="J106" s="30">
        <f t="shared" si="6"/>
        <v>577319.26</v>
      </c>
      <c r="K106" s="30">
        <f>INDEX('IGT Calculation_1stHalf'!J:J,MATCH($A:$A&amp;"-"&amp;$G:$G&amp;"-"&amp;$E:$E&amp;"-"&amp;$F:$F,'IGT Calculation_1stHalf'!A:A,0))</f>
        <v>453195.02</v>
      </c>
      <c r="L106" s="30">
        <f>INDEX('IGT Calculation_1stHalf'!K:K,MATCH(A:A&amp;"-"&amp;G:G&amp;"-"&amp;E:E&amp;"-"&amp;F:F,'IGT Calculation_1stHalf'!A:A,0))</f>
        <v>195731.3</v>
      </c>
      <c r="M106" s="36">
        <f t="shared" si="7"/>
        <v>883526.33</v>
      </c>
      <c r="N106" s="37">
        <f t="shared" si="8"/>
        <v>381587.95</v>
      </c>
    </row>
    <row r="107" spans="1:14" x14ac:dyDescent="0.25">
      <c r="A107" s="49" t="s">
        <v>73</v>
      </c>
      <c r="B107" t="s">
        <v>12</v>
      </c>
      <c r="C107" s="27">
        <v>432308060.52458477</v>
      </c>
      <c r="D107" t="s">
        <v>12</v>
      </c>
      <c r="E107" t="s">
        <v>39</v>
      </c>
      <c r="F107" t="s">
        <v>14</v>
      </c>
      <c r="G107" t="s">
        <v>123</v>
      </c>
      <c r="H107" s="29">
        <f>_xlfn.IFS(F107="STAR Kids",INDEX('ATLIS Percentages'!D:D,MATCH($G:$G&amp;" "&amp;$E:$E,'ATLIS Percentages'!$A:$A,0)),
F107="STAR+PLUS",INDEX('ATLIS Percentages'!E:E,MATCH($G:$G&amp;" "&amp;$E:$E,'ATLIS Percentages'!$A:$A,0)),
F107="STAR",INDEX('ATLIS Percentages'!F:F,MATCH($G:$G&amp;" "&amp;$E:$E,'ATLIS Percentages'!$A:$A,0)))</f>
        <v>4.9566751187899744E-2</v>
      </c>
      <c r="I107" s="30">
        <f t="shared" si="5"/>
        <v>21428106.07</v>
      </c>
      <c r="J107" s="30">
        <f t="shared" si="6"/>
        <v>9254627.5899999999</v>
      </c>
      <c r="K107" s="30">
        <f>INDEX('IGT Calculation_1stHalf'!J:J,MATCH($A:$A&amp;"-"&amp;$G:$G&amp;"-"&amp;$E:$E&amp;"-"&amp;$F:$F,'IGT Calculation_1stHalf'!A:A,0))</f>
        <v>10901562.84</v>
      </c>
      <c r="L107" s="30">
        <f>INDEX('IGT Calculation_1stHalf'!K:K,MATCH(A:A&amp;"-"&amp;G:G&amp;"-"&amp;E:E&amp;"-"&amp;F:F,'IGT Calculation_1stHalf'!A:A,0))</f>
        <v>4708297.78</v>
      </c>
      <c r="M107" s="36">
        <f t="shared" si="7"/>
        <v>10526543.23</v>
      </c>
      <c r="N107" s="37">
        <f t="shared" si="8"/>
        <v>4546329.8099999996</v>
      </c>
    </row>
    <row r="108" spans="1:14" x14ac:dyDescent="0.25">
      <c r="A108" s="49" t="s">
        <v>89</v>
      </c>
      <c r="B108" t="s">
        <v>21</v>
      </c>
      <c r="C108" s="27">
        <v>134333078.49758792</v>
      </c>
      <c r="D108" t="s">
        <v>21</v>
      </c>
      <c r="E108" t="s">
        <v>24</v>
      </c>
      <c r="F108" t="s">
        <v>14</v>
      </c>
      <c r="G108" t="s">
        <v>123</v>
      </c>
      <c r="H108" s="29">
        <f>_xlfn.IFS(F108="STAR Kids",INDEX('ATLIS Percentages'!D:D,MATCH($G:$G&amp;" "&amp;$E:$E,'ATLIS Percentages'!$A:$A,0)),
F108="STAR+PLUS",INDEX('ATLIS Percentages'!E:E,MATCH($G:$G&amp;" "&amp;$E:$E,'ATLIS Percentages'!$A:$A,0)),
F108="STAR",INDEX('ATLIS Percentages'!F:F,MATCH($G:$G&amp;" "&amp;$E:$E,'ATLIS Percentages'!$A:$A,0)))</f>
        <v>4.6983193040505994E-2</v>
      </c>
      <c r="I108" s="30">
        <f t="shared" si="5"/>
        <v>6311396.96</v>
      </c>
      <c r="J108" s="30">
        <f t="shared" si="6"/>
        <v>2725841.86</v>
      </c>
      <c r="K108" s="30">
        <f>INDEX('IGT Calculation_1stHalf'!J:J,MATCH($A:$A&amp;"-"&amp;$G:$G&amp;"-"&amp;$E:$E&amp;"-"&amp;$F:$F,'IGT Calculation_1stHalf'!A:A,0))</f>
        <v>3663218.12</v>
      </c>
      <c r="L108" s="30">
        <f>INDEX('IGT Calculation_1stHalf'!K:K,MATCH(A:A&amp;"-"&amp;G:G&amp;"-"&amp;E:E&amp;"-"&amp;F:F,'IGT Calculation_1stHalf'!A:A,0))</f>
        <v>1582114.6</v>
      </c>
      <c r="M108" s="36">
        <f t="shared" si="7"/>
        <v>2648178.84</v>
      </c>
      <c r="N108" s="37">
        <f t="shared" si="8"/>
        <v>1143727.26</v>
      </c>
    </row>
    <row r="109" spans="1:14" x14ac:dyDescent="0.25">
      <c r="A109" s="49" t="s">
        <v>64</v>
      </c>
      <c r="B109" t="s">
        <v>21</v>
      </c>
      <c r="C109" s="27">
        <v>79312817.206732795</v>
      </c>
      <c r="D109" t="s">
        <v>21</v>
      </c>
      <c r="E109" t="s">
        <v>9</v>
      </c>
      <c r="F109" t="s">
        <v>10</v>
      </c>
      <c r="G109" t="s">
        <v>123</v>
      </c>
      <c r="H109" s="29">
        <f>_xlfn.IFS(F109="STAR Kids",INDEX('ATLIS Percentages'!D:D,MATCH($G:$G&amp;" "&amp;$E:$E,'ATLIS Percentages'!$A:$A,0)),
F109="STAR+PLUS",INDEX('ATLIS Percentages'!E:E,MATCH($G:$G&amp;" "&amp;$E:$E,'ATLIS Percentages'!$A:$A,0)),
F109="STAR",INDEX('ATLIS Percentages'!F:F,MATCH($G:$G&amp;" "&amp;$E:$E,'ATLIS Percentages'!$A:$A,0)))</f>
        <v>0</v>
      </c>
      <c r="I109" s="30">
        <f t="shared" si="5"/>
        <v>0</v>
      </c>
      <c r="J109" s="30">
        <f t="shared" si="6"/>
        <v>0</v>
      </c>
      <c r="K109" s="30">
        <f>INDEX('IGT Calculation_1stHalf'!J:J,MATCH($A:$A&amp;"-"&amp;$G:$G&amp;"-"&amp;$E:$E&amp;"-"&amp;$F:$F,'IGT Calculation_1stHalf'!A:A,0))</f>
        <v>0</v>
      </c>
      <c r="L109" s="30">
        <f>INDEX('IGT Calculation_1stHalf'!K:K,MATCH(A:A&amp;"-"&amp;G:G&amp;"-"&amp;E:E&amp;"-"&amp;F:F,'IGT Calculation_1stHalf'!A:A,0))</f>
        <v>0</v>
      </c>
      <c r="M109" s="36">
        <f t="shared" si="7"/>
        <v>0</v>
      </c>
      <c r="N109" s="37">
        <f t="shared" si="8"/>
        <v>0</v>
      </c>
    </row>
    <row r="110" spans="1:14" x14ac:dyDescent="0.25">
      <c r="A110" s="49" t="s">
        <v>7</v>
      </c>
      <c r="B110" t="s">
        <v>8</v>
      </c>
      <c r="C110" s="27">
        <v>285045612.55282086</v>
      </c>
      <c r="D110" t="s">
        <v>8</v>
      </c>
      <c r="E110" t="s">
        <v>9</v>
      </c>
      <c r="F110" t="s">
        <v>10</v>
      </c>
      <c r="G110" t="s">
        <v>123</v>
      </c>
      <c r="H110" s="29">
        <f>_xlfn.IFS(F110="STAR Kids",INDEX('ATLIS Percentages'!D:D,MATCH($G:$G&amp;" "&amp;$E:$E,'ATLIS Percentages'!$A:$A,0)),
F110="STAR+PLUS",INDEX('ATLIS Percentages'!E:E,MATCH($G:$G&amp;" "&amp;$E:$E,'ATLIS Percentages'!$A:$A,0)),
F110="STAR",INDEX('ATLIS Percentages'!F:F,MATCH($G:$G&amp;" "&amp;$E:$E,'ATLIS Percentages'!$A:$A,0)))</f>
        <v>0</v>
      </c>
      <c r="I110" s="30">
        <f t="shared" si="5"/>
        <v>0</v>
      </c>
      <c r="J110" s="30">
        <f t="shared" si="6"/>
        <v>0</v>
      </c>
      <c r="K110" s="30">
        <f>INDEX('IGT Calculation_1stHalf'!J:J,MATCH($A:$A&amp;"-"&amp;$G:$G&amp;"-"&amp;$E:$E&amp;"-"&amp;$F:$F,'IGT Calculation_1stHalf'!A:A,0))</f>
        <v>0</v>
      </c>
      <c r="L110" s="30">
        <f>INDEX('IGT Calculation_1stHalf'!K:K,MATCH(A:A&amp;"-"&amp;G:G&amp;"-"&amp;E:E&amp;"-"&amp;F:F,'IGT Calculation_1stHalf'!A:A,0))</f>
        <v>0</v>
      </c>
      <c r="M110" s="36">
        <f t="shared" si="7"/>
        <v>0</v>
      </c>
      <c r="N110" s="37">
        <f t="shared" si="8"/>
        <v>0</v>
      </c>
    </row>
    <row r="111" spans="1:14" x14ac:dyDescent="0.25">
      <c r="A111" s="49" t="s">
        <v>31</v>
      </c>
      <c r="B111" t="s">
        <v>32</v>
      </c>
      <c r="C111" s="27">
        <v>129443029.58677334</v>
      </c>
      <c r="D111" t="s">
        <v>32</v>
      </c>
      <c r="E111" t="s">
        <v>9</v>
      </c>
      <c r="F111" t="s">
        <v>10</v>
      </c>
      <c r="G111" t="s">
        <v>123</v>
      </c>
      <c r="H111" s="29">
        <f>_xlfn.IFS(F111="STAR Kids",INDEX('ATLIS Percentages'!D:D,MATCH($G:$G&amp;" "&amp;$E:$E,'ATLIS Percentages'!$A:$A,0)),
F111="STAR+PLUS",INDEX('ATLIS Percentages'!E:E,MATCH($G:$G&amp;" "&amp;$E:$E,'ATLIS Percentages'!$A:$A,0)),
F111="STAR",INDEX('ATLIS Percentages'!F:F,MATCH($G:$G&amp;" "&amp;$E:$E,'ATLIS Percentages'!$A:$A,0)))</f>
        <v>0</v>
      </c>
      <c r="I111" s="30">
        <f t="shared" si="5"/>
        <v>0</v>
      </c>
      <c r="J111" s="30">
        <f t="shared" si="6"/>
        <v>0</v>
      </c>
      <c r="K111" s="30">
        <f>INDEX('IGT Calculation_1stHalf'!J:J,MATCH($A:$A&amp;"-"&amp;$G:$G&amp;"-"&amp;$E:$E&amp;"-"&amp;$F:$F,'IGT Calculation_1stHalf'!A:A,0))</f>
        <v>0</v>
      </c>
      <c r="L111" s="30">
        <f>INDEX('IGT Calculation_1stHalf'!K:K,MATCH(A:A&amp;"-"&amp;G:G&amp;"-"&amp;E:E&amp;"-"&amp;F:F,'IGT Calculation_1stHalf'!A:A,0))</f>
        <v>0</v>
      </c>
      <c r="M111" s="36">
        <f t="shared" si="7"/>
        <v>0</v>
      </c>
      <c r="N111" s="37">
        <f t="shared" si="8"/>
        <v>0</v>
      </c>
    </row>
    <row r="112" spans="1:14" x14ac:dyDescent="0.25">
      <c r="A112" s="49" t="s">
        <v>88</v>
      </c>
      <c r="B112" t="s">
        <v>21</v>
      </c>
      <c r="C112" s="27">
        <v>257795917.44256079</v>
      </c>
      <c r="D112" t="s">
        <v>21</v>
      </c>
      <c r="E112" t="s">
        <v>9</v>
      </c>
      <c r="F112" t="s">
        <v>14</v>
      </c>
      <c r="G112" t="s">
        <v>123</v>
      </c>
      <c r="H112" s="29">
        <f>_xlfn.IFS(F112="STAR Kids",INDEX('ATLIS Percentages'!D:D,MATCH($G:$G&amp;" "&amp;$E:$E,'ATLIS Percentages'!$A:$A,0)),
F112="STAR+PLUS",INDEX('ATLIS Percentages'!E:E,MATCH($G:$G&amp;" "&amp;$E:$E,'ATLIS Percentages'!$A:$A,0)),
F112="STAR",INDEX('ATLIS Percentages'!F:F,MATCH($G:$G&amp;" "&amp;$E:$E,'ATLIS Percentages'!$A:$A,0)))</f>
        <v>1.9508566317190591E-2</v>
      </c>
      <c r="I112" s="30">
        <f t="shared" si="5"/>
        <v>5029228.75</v>
      </c>
      <c r="J112" s="30">
        <f t="shared" si="6"/>
        <v>2172083.66</v>
      </c>
      <c r="K112" s="30">
        <f>INDEX('IGT Calculation_1stHalf'!J:J,MATCH($A:$A&amp;"-"&amp;$G:$G&amp;"-"&amp;$E:$E&amp;"-"&amp;$F:$F,'IGT Calculation_1stHalf'!A:A,0))</f>
        <v>2558272.77</v>
      </c>
      <c r="L112" s="30">
        <f>INDEX('IGT Calculation_1stHalf'!K:K,MATCH(A:A&amp;"-"&amp;G:G&amp;"-"&amp;E:E&amp;"-"&amp;F:F,'IGT Calculation_1stHalf'!A:A,0))</f>
        <v>1104897.54</v>
      </c>
      <c r="M112" s="36">
        <f t="shared" si="7"/>
        <v>2470955.98</v>
      </c>
      <c r="N112" s="37">
        <f t="shared" si="8"/>
        <v>1067186.1200000001</v>
      </c>
    </row>
    <row r="113" spans="1:14" x14ac:dyDescent="0.25">
      <c r="A113" s="49" t="s">
        <v>26</v>
      </c>
      <c r="B113" t="s">
        <v>8</v>
      </c>
      <c r="C113" s="27">
        <v>377269551.43188775</v>
      </c>
      <c r="D113" t="s">
        <v>8</v>
      </c>
      <c r="E113" t="s">
        <v>9</v>
      </c>
      <c r="F113" t="s">
        <v>14</v>
      </c>
      <c r="G113" t="s">
        <v>123</v>
      </c>
      <c r="H113" s="29">
        <f>_xlfn.IFS(F113="STAR Kids",INDEX('ATLIS Percentages'!D:D,MATCH($G:$G&amp;" "&amp;$E:$E,'ATLIS Percentages'!$A:$A,0)),
F113="STAR+PLUS",INDEX('ATLIS Percentages'!E:E,MATCH($G:$G&amp;" "&amp;$E:$E,'ATLIS Percentages'!$A:$A,0)),
F113="STAR",INDEX('ATLIS Percentages'!F:F,MATCH($G:$G&amp;" "&amp;$E:$E,'ATLIS Percentages'!$A:$A,0)))</f>
        <v>1.9508566317190591E-2</v>
      </c>
      <c r="I113" s="30">
        <f t="shared" si="5"/>
        <v>7359988.0599999996</v>
      </c>
      <c r="J113" s="30">
        <f t="shared" si="6"/>
        <v>3178719.96</v>
      </c>
      <c r="K113" s="30">
        <f>INDEX('IGT Calculation_1stHalf'!J:J,MATCH($A:$A&amp;"-"&amp;$G:$G&amp;"-"&amp;$E:$E&amp;"-"&amp;$F:$F,'IGT Calculation_1stHalf'!A:A,0))</f>
        <v>3745574.47</v>
      </c>
      <c r="L113" s="30">
        <f>INDEX('IGT Calculation_1stHalf'!K:K,MATCH(A:A&amp;"-"&amp;G:G&amp;"-"&amp;E:E&amp;"-"&amp;F:F,'IGT Calculation_1stHalf'!A:A,0))</f>
        <v>1617683.65</v>
      </c>
      <c r="M113" s="36">
        <f t="shared" si="7"/>
        <v>3614413.59</v>
      </c>
      <c r="N113" s="37">
        <f t="shared" si="8"/>
        <v>1561036.31</v>
      </c>
    </row>
    <row r="114" spans="1:14" x14ac:dyDescent="0.25">
      <c r="A114" s="48">
        <v>10</v>
      </c>
      <c r="B114" t="s">
        <v>8</v>
      </c>
      <c r="C114" s="27">
        <v>274828212.04970443</v>
      </c>
      <c r="D114" t="s">
        <v>8</v>
      </c>
      <c r="E114" t="s">
        <v>41</v>
      </c>
      <c r="F114" t="s">
        <v>10</v>
      </c>
      <c r="G114" t="s">
        <v>120</v>
      </c>
      <c r="H114" s="29">
        <f>_xlfn.IFS(F114="STAR Kids",INDEX('ATLIS Percentages'!D:D,MATCH($G:$G&amp;" "&amp;$E:$E,'ATLIS Percentages'!$A:$A,0)),
F114="STAR+PLUS",INDEX('ATLIS Percentages'!E:E,MATCH($G:$G&amp;" "&amp;$E:$E,'ATLIS Percentages'!$A:$A,0)),
F114="STAR",INDEX('ATLIS Percentages'!F:F,MATCH($G:$G&amp;" "&amp;$E:$E,'ATLIS Percentages'!$A:$A,0)))</f>
        <v>0</v>
      </c>
      <c r="I114" s="30">
        <f t="shared" si="5"/>
        <v>0</v>
      </c>
      <c r="J114" s="30">
        <f t="shared" si="6"/>
        <v>0</v>
      </c>
      <c r="K114" s="30">
        <f>INDEX('IGT Calculation_1stHalf'!J:J,MATCH($A:$A&amp;"-"&amp;$G:$G&amp;"-"&amp;$E:$E&amp;"-"&amp;$F:$F,'IGT Calculation_1stHalf'!A:A,0))</f>
        <v>0</v>
      </c>
      <c r="L114" s="30">
        <f>INDEX('IGT Calculation_1stHalf'!K:K,MATCH(A:A&amp;"-"&amp;G:G&amp;"-"&amp;E:E&amp;"-"&amp;F:F,'IGT Calculation_1stHalf'!A:A,0))</f>
        <v>0</v>
      </c>
      <c r="M114" s="36">
        <f t="shared" si="7"/>
        <v>0</v>
      </c>
      <c r="N114" s="37">
        <f t="shared" si="8"/>
        <v>0</v>
      </c>
    </row>
    <row r="115" spans="1:14" x14ac:dyDescent="0.25">
      <c r="A115" s="48">
        <v>18</v>
      </c>
      <c r="B115" t="s">
        <v>12</v>
      </c>
      <c r="C115" s="27">
        <v>362599184.45759612</v>
      </c>
      <c r="D115" t="s">
        <v>12</v>
      </c>
      <c r="E115" t="s">
        <v>41</v>
      </c>
      <c r="F115" t="s">
        <v>14</v>
      </c>
      <c r="G115" t="s">
        <v>120</v>
      </c>
      <c r="H115" s="29">
        <f>_xlfn.IFS(F115="STAR Kids",INDEX('ATLIS Percentages'!D:D,MATCH($G:$G&amp;" "&amp;$E:$E,'ATLIS Percentages'!$A:$A,0)),
F115="STAR+PLUS",INDEX('ATLIS Percentages'!E:E,MATCH($G:$G&amp;" "&amp;$E:$E,'ATLIS Percentages'!$A:$A,0)),
F115="STAR",INDEX('ATLIS Percentages'!F:F,MATCH($G:$G&amp;" "&amp;$E:$E,'ATLIS Percentages'!$A:$A,0)))</f>
        <v>0</v>
      </c>
      <c r="I115" s="30">
        <f t="shared" si="5"/>
        <v>0</v>
      </c>
      <c r="J115" s="30">
        <f t="shared" si="6"/>
        <v>0</v>
      </c>
      <c r="K115" s="30">
        <f>INDEX('IGT Calculation_1stHalf'!J:J,MATCH($A:$A&amp;"-"&amp;$G:$G&amp;"-"&amp;$E:$E&amp;"-"&amp;$F:$F,'IGT Calculation_1stHalf'!A:A,0))</f>
        <v>0</v>
      </c>
      <c r="L115" s="30">
        <f>INDEX('IGT Calculation_1stHalf'!K:K,MATCH(A:A&amp;"-"&amp;G:G&amp;"-"&amp;E:E&amp;"-"&amp;F:F,'IGT Calculation_1stHalf'!A:A,0))</f>
        <v>0</v>
      </c>
      <c r="M115" s="36">
        <f t="shared" si="7"/>
        <v>0</v>
      </c>
      <c r="N115" s="37">
        <f t="shared" si="8"/>
        <v>0</v>
      </c>
    </row>
    <row r="116" spans="1:14" x14ac:dyDescent="0.25">
      <c r="A116" s="48">
        <v>19</v>
      </c>
      <c r="B116" t="s">
        <v>21</v>
      </c>
      <c r="C116" s="27">
        <v>0</v>
      </c>
      <c r="D116" t="s">
        <v>21</v>
      </c>
      <c r="E116" t="s">
        <v>41</v>
      </c>
      <c r="F116" t="s">
        <v>14</v>
      </c>
      <c r="G116" t="s">
        <v>120</v>
      </c>
      <c r="H116" s="29">
        <f>_xlfn.IFS(F116="STAR Kids",INDEX('ATLIS Percentages'!D:D,MATCH($G:$G&amp;" "&amp;$E:$E,'ATLIS Percentages'!$A:$A,0)),
F116="STAR+PLUS",INDEX('ATLIS Percentages'!E:E,MATCH($G:$G&amp;" "&amp;$E:$E,'ATLIS Percentages'!$A:$A,0)),
F116="STAR",INDEX('ATLIS Percentages'!F:F,MATCH($G:$G&amp;" "&amp;$E:$E,'ATLIS Percentages'!$A:$A,0)))</f>
        <v>0</v>
      </c>
      <c r="I116" s="30">
        <f t="shared" si="5"/>
        <v>0</v>
      </c>
      <c r="J116" s="30">
        <f t="shared" si="6"/>
        <v>0</v>
      </c>
      <c r="K116" s="30">
        <f>INDEX('IGT Calculation_1stHalf'!J:J,MATCH($A:$A&amp;"-"&amp;$G:$G&amp;"-"&amp;$E:$E&amp;"-"&amp;$F:$F,'IGT Calculation_1stHalf'!A:A,0))</f>
        <v>0</v>
      </c>
      <c r="L116" s="30">
        <f>INDEX('IGT Calculation_1stHalf'!K:K,MATCH(A:A&amp;"-"&amp;G:G&amp;"-"&amp;E:E&amp;"-"&amp;F:F,'IGT Calculation_1stHalf'!A:A,0))</f>
        <v>0</v>
      </c>
      <c r="M116" s="36">
        <f t="shared" si="7"/>
        <v>0</v>
      </c>
      <c r="N116" s="37">
        <f t="shared" si="8"/>
        <v>0</v>
      </c>
    </row>
    <row r="117" spans="1:14" x14ac:dyDescent="0.25">
      <c r="A117" s="48">
        <v>31</v>
      </c>
      <c r="B117" t="s">
        <v>28</v>
      </c>
      <c r="C117" s="27">
        <v>15485129.99347626</v>
      </c>
      <c r="D117" t="s">
        <v>28</v>
      </c>
      <c r="E117" t="s">
        <v>45</v>
      </c>
      <c r="F117" t="s">
        <v>10</v>
      </c>
      <c r="G117" t="s">
        <v>120</v>
      </c>
      <c r="H117" s="29">
        <f>_xlfn.IFS(F117="STAR Kids",INDEX('ATLIS Percentages'!D:D,MATCH($G:$G&amp;" "&amp;$E:$E,'ATLIS Percentages'!$A:$A,0)),
F117="STAR+PLUS",INDEX('ATLIS Percentages'!E:E,MATCH($G:$G&amp;" "&amp;$E:$E,'ATLIS Percentages'!$A:$A,0)),
F117="STAR",INDEX('ATLIS Percentages'!F:F,MATCH($G:$G&amp;" "&amp;$E:$E,'ATLIS Percentages'!$A:$A,0)))</f>
        <v>0</v>
      </c>
      <c r="I117" s="30">
        <f t="shared" si="5"/>
        <v>0</v>
      </c>
      <c r="J117" s="30">
        <f t="shared" si="6"/>
        <v>0</v>
      </c>
      <c r="K117" s="30">
        <f>INDEX('IGT Calculation_1stHalf'!J:J,MATCH($A:$A&amp;"-"&amp;$G:$G&amp;"-"&amp;$E:$E&amp;"-"&amp;$F:$F,'IGT Calculation_1stHalf'!A:A,0))</f>
        <v>0</v>
      </c>
      <c r="L117" s="30">
        <f>INDEX('IGT Calculation_1stHalf'!K:K,MATCH(A:A&amp;"-"&amp;G:G&amp;"-"&amp;E:E&amp;"-"&amp;F:F,'IGT Calculation_1stHalf'!A:A,0))</f>
        <v>0</v>
      </c>
      <c r="M117" s="36">
        <f t="shared" si="7"/>
        <v>0</v>
      </c>
      <c r="N117" s="37">
        <f t="shared" si="8"/>
        <v>0</v>
      </c>
    </row>
    <row r="118" spans="1:14" x14ac:dyDescent="0.25">
      <c r="A118" s="48">
        <v>33</v>
      </c>
      <c r="B118" t="s">
        <v>28</v>
      </c>
      <c r="C118" s="27">
        <v>240220744.86951336</v>
      </c>
      <c r="D118" t="s">
        <v>28</v>
      </c>
      <c r="E118" t="s">
        <v>45</v>
      </c>
      <c r="F118" t="s">
        <v>14</v>
      </c>
      <c r="G118" t="s">
        <v>120</v>
      </c>
      <c r="H118" s="29">
        <f>_xlfn.IFS(F118="STAR Kids",INDEX('ATLIS Percentages'!D:D,MATCH($G:$G&amp;" "&amp;$E:$E,'ATLIS Percentages'!$A:$A,0)),
F118="STAR+PLUS",INDEX('ATLIS Percentages'!E:E,MATCH($G:$G&amp;" "&amp;$E:$E,'ATLIS Percentages'!$A:$A,0)),
F118="STAR",INDEX('ATLIS Percentages'!F:F,MATCH($G:$G&amp;" "&amp;$E:$E,'ATLIS Percentages'!$A:$A,0)))</f>
        <v>0</v>
      </c>
      <c r="I118" s="30">
        <f t="shared" si="5"/>
        <v>0</v>
      </c>
      <c r="J118" s="30">
        <f t="shared" si="6"/>
        <v>0</v>
      </c>
      <c r="K118" s="30">
        <f>INDEX('IGT Calculation_1stHalf'!J:J,MATCH($A:$A&amp;"-"&amp;$G:$G&amp;"-"&amp;$E:$E&amp;"-"&amp;$F:$F,'IGT Calculation_1stHalf'!A:A,0))</f>
        <v>0</v>
      </c>
      <c r="L118" s="30">
        <f>INDEX('IGT Calculation_1stHalf'!K:K,MATCH(A:A&amp;"-"&amp;G:G&amp;"-"&amp;E:E&amp;"-"&amp;F:F,'IGT Calculation_1stHalf'!A:A,0))</f>
        <v>0</v>
      </c>
      <c r="M118" s="36">
        <f t="shared" si="7"/>
        <v>0</v>
      </c>
      <c r="N118" s="37">
        <f t="shared" si="8"/>
        <v>0</v>
      </c>
    </row>
    <row r="119" spans="1:14" x14ac:dyDescent="0.25">
      <c r="A119" s="48">
        <v>34</v>
      </c>
      <c r="B119" t="s">
        <v>21</v>
      </c>
      <c r="C119" s="27">
        <v>0</v>
      </c>
      <c r="D119" t="s">
        <v>21</v>
      </c>
      <c r="E119" t="s">
        <v>45</v>
      </c>
      <c r="F119" t="s">
        <v>14</v>
      </c>
      <c r="G119" t="s">
        <v>120</v>
      </c>
      <c r="H119" s="29">
        <f>_xlfn.IFS(F119="STAR Kids",INDEX('ATLIS Percentages'!D:D,MATCH($G:$G&amp;" "&amp;$E:$E,'ATLIS Percentages'!$A:$A,0)),
F119="STAR+PLUS",INDEX('ATLIS Percentages'!E:E,MATCH($G:$G&amp;" "&amp;$E:$E,'ATLIS Percentages'!$A:$A,0)),
F119="STAR",INDEX('ATLIS Percentages'!F:F,MATCH($G:$G&amp;" "&amp;$E:$E,'ATLIS Percentages'!$A:$A,0)))</f>
        <v>0</v>
      </c>
      <c r="I119" s="30">
        <f t="shared" si="5"/>
        <v>0</v>
      </c>
      <c r="J119" s="30">
        <f t="shared" si="6"/>
        <v>0</v>
      </c>
      <c r="K119" s="30">
        <f>INDEX('IGT Calculation_1stHalf'!J:J,MATCH($A:$A&amp;"-"&amp;$G:$G&amp;"-"&amp;$E:$E&amp;"-"&amp;$F:$F,'IGT Calculation_1stHalf'!A:A,0))</f>
        <v>0</v>
      </c>
      <c r="L119" s="30">
        <f>INDEX('IGT Calculation_1stHalf'!K:K,MATCH(A:A&amp;"-"&amp;G:G&amp;"-"&amp;E:E&amp;"-"&amp;F:F,'IGT Calculation_1stHalf'!A:A,0))</f>
        <v>0</v>
      </c>
      <c r="M119" s="36">
        <f t="shared" si="7"/>
        <v>0</v>
      </c>
      <c r="N119" s="37">
        <f t="shared" si="8"/>
        <v>0</v>
      </c>
    </row>
    <row r="120" spans="1:14" x14ac:dyDescent="0.25">
      <c r="A120" s="48">
        <v>36</v>
      </c>
      <c r="B120" t="s">
        <v>8</v>
      </c>
      <c r="C120" s="27">
        <v>135301844.79795015</v>
      </c>
      <c r="D120" t="s">
        <v>8</v>
      </c>
      <c r="E120" t="s">
        <v>45</v>
      </c>
      <c r="F120" t="s">
        <v>10</v>
      </c>
      <c r="G120" t="s">
        <v>120</v>
      </c>
      <c r="H120" s="29">
        <f>_xlfn.IFS(F120="STAR Kids",INDEX('ATLIS Percentages'!D:D,MATCH($G:$G&amp;" "&amp;$E:$E,'ATLIS Percentages'!$A:$A,0)),
F120="STAR+PLUS",INDEX('ATLIS Percentages'!E:E,MATCH($G:$G&amp;" "&amp;$E:$E,'ATLIS Percentages'!$A:$A,0)),
F120="STAR",INDEX('ATLIS Percentages'!F:F,MATCH($G:$G&amp;" "&amp;$E:$E,'ATLIS Percentages'!$A:$A,0)))</f>
        <v>0</v>
      </c>
      <c r="I120" s="30">
        <f t="shared" si="5"/>
        <v>0</v>
      </c>
      <c r="J120" s="30">
        <f t="shared" si="6"/>
        <v>0</v>
      </c>
      <c r="K120" s="30">
        <f>INDEX('IGT Calculation_1stHalf'!J:J,MATCH($A:$A&amp;"-"&amp;$G:$G&amp;"-"&amp;$E:$E&amp;"-"&amp;$F:$F,'IGT Calculation_1stHalf'!A:A,0))</f>
        <v>0</v>
      </c>
      <c r="L120" s="30">
        <f>INDEX('IGT Calculation_1stHalf'!K:K,MATCH(A:A&amp;"-"&amp;G:G&amp;"-"&amp;E:E&amp;"-"&amp;F:F,'IGT Calculation_1stHalf'!A:A,0))</f>
        <v>0</v>
      </c>
      <c r="M120" s="36">
        <f t="shared" si="7"/>
        <v>0</v>
      </c>
      <c r="N120" s="37">
        <f t="shared" si="8"/>
        <v>0</v>
      </c>
    </row>
    <row r="121" spans="1:14" x14ac:dyDescent="0.25">
      <c r="A121" s="48">
        <v>37</v>
      </c>
      <c r="B121" t="s">
        <v>44</v>
      </c>
      <c r="C121" s="27">
        <v>190301896.30776477</v>
      </c>
      <c r="D121" t="s">
        <v>44</v>
      </c>
      <c r="E121" t="s">
        <v>45</v>
      </c>
      <c r="F121" t="s">
        <v>10</v>
      </c>
      <c r="G121" t="s">
        <v>120</v>
      </c>
      <c r="H121" s="29">
        <f>_xlfn.IFS(F121="STAR Kids",INDEX('ATLIS Percentages'!D:D,MATCH($G:$G&amp;" "&amp;$E:$E,'ATLIS Percentages'!$A:$A,0)),
F121="STAR+PLUS",INDEX('ATLIS Percentages'!E:E,MATCH($G:$G&amp;" "&amp;$E:$E,'ATLIS Percentages'!$A:$A,0)),
F121="STAR",INDEX('ATLIS Percentages'!F:F,MATCH($G:$G&amp;" "&amp;$E:$E,'ATLIS Percentages'!$A:$A,0)))</f>
        <v>0</v>
      </c>
      <c r="I121" s="30">
        <f t="shared" si="5"/>
        <v>0</v>
      </c>
      <c r="J121" s="30">
        <f t="shared" si="6"/>
        <v>0</v>
      </c>
      <c r="K121" s="30">
        <f>INDEX('IGT Calculation_1stHalf'!J:J,MATCH($A:$A&amp;"-"&amp;$G:$G&amp;"-"&amp;$E:$E&amp;"-"&amp;$F:$F,'IGT Calculation_1stHalf'!A:A,0))</f>
        <v>0</v>
      </c>
      <c r="L121" s="30">
        <f>INDEX('IGT Calculation_1stHalf'!K:K,MATCH(A:A&amp;"-"&amp;G:G&amp;"-"&amp;E:E&amp;"-"&amp;F:F,'IGT Calculation_1stHalf'!A:A,0))</f>
        <v>0</v>
      </c>
      <c r="M121" s="36">
        <f t="shared" si="7"/>
        <v>0</v>
      </c>
      <c r="N121" s="37">
        <f t="shared" si="8"/>
        <v>0</v>
      </c>
    </row>
    <row r="122" spans="1:14" x14ac:dyDescent="0.25">
      <c r="A122" s="48">
        <v>40</v>
      </c>
      <c r="B122" t="s">
        <v>8</v>
      </c>
      <c r="C122" s="27">
        <v>403549074.68491966</v>
      </c>
      <c r="D122" t="s">
        <v>8</v>
      </c>
      <c r="E122" t="s">
        <v>22</v>
      </c>
      <c r="F122" t="s">
        <v>10</v>
      </c>
      <c r="G122" t="s">
        <v>120</v>
      </c>
      <c r="H122" s="29">
        <f>_xlfn.IFS(F122="STAR Kids",INDEX('ATLIS Percentages'!D:D,MATCH($G:$G&amp;" "&amp;$E:$E,'ATLIS Percentages'!$A:$A,0)),
F122="STAR+PLUS",INDEX('ATLIS Percentages'!E:E,MATCH($G:$G&amp;" "&amp;$E:$E,'ATLIS Percentages'!$A:$A,0)),
F122="STAR",INDEX('ATLIS Percentages'!F:F,MATCH($G:$G&amp;" "&amp;$E:$E,'ATLIS Percentages'!$A:$A,0)))</f>
        <v>0</v>
      </c>
      <c r="I122" s="30">
        <f t="shared" si="5"/>
        <v>0</v>
      </c>
      <c r="J122" s="30">
        <f t="shared" si="6"/>
        <v>0</v>
      </c>
      <c r="K122" s="30">
        <f>INDEX('IGT Calculation_1stHalf'!J:J,MATCH($A:$A&amp;"-"&amp;$G:$G&amp;"-"&amp;$E:$E&amp;"-"&amp;$F:$F,'IGT Calculation_1stHalf'!A:A,0))</f>
        <v>0</v>
      </c>
      <c r="L122" s="30">
        <f>INDEX('IGT Calculation_1stHalf'!K:K,MATCH(A:A&amp;"-"&amp;G:G&amp;"-"&amp;E:E&amp;"-"&amp;F:F,'IGT Calculation_1stHalf'!A:A,0))</f>
        <v>0</v>
      </c>
      <c r="M122" s="36">
        <f t="shared" si="7"/>
        <v>0</v>
      </c>
      <c r="N122" s="37">
        <f t="shared" si="8"/>
        <v>0</v>
      </c>
    </row>
    <row r="123" spans="1:14" x14ac:dyDescent="0.25">
      <c r="A123" s="48">
        <v>42</v>
      </c>
      <c r="B123" t="s">
        <v>61</v>
      </c>
      <c r="C123" s="27">
        <v>353856334.29277378</v>
      </c>
      <c r="D123" t="s">
        <v>61</v>
      </c>
      <c r="E123" t="s">
        <v>22</v>
      </c>
      <c r="F123" t="s">
        <v>10</v>
      </c>
      <c r="G123" t="s">
        <v>120</v>
      </c>
      <c r="H123" s="29">
        <f>_xlfn.IFS(F123="STAR Kids",INDEX('ATLIS Percentages'!D:D,MATCH($G:$G&amp;" "&amp;$E:$E,'ATLIS Percentages'!$A:$A,0)),
F123="STAR+PLUS",INDEX('ATLIS Percentages'!E:E,MATCH($G:$G&amp;" "&amp;$E:$E,'ATLIS Percentages'!$A:$A,0)),
F123="STAR",INDEX('ATLIS Percentages'!F:F,MATCH($G:$G&amp;" "&amp;$E:$E,'ATLIS Percentages'!$A:$A,0)))</f>
        <v>0</v>
      </c>
      <c r="I123" s="30">
        <f t="shared" si="5"/>
        <v>0</v>
      </c>
      <c r="J123" s="30">
        <f t="shared" si="6"/>
        <v>0</v>
      </c>
      <c r="K123" s="30">
        <f>INDEX('IGT Calculation_1stHalf'!J:J,MATCH($A:$A&amp;"-"&amp;$G:$G&amp;"-"&amp;$E:$E&amp;"-"&amp;$F:$F,'IGT Calculation_1stHalf'!A:A,0))</f>
        <v>0</v>
      </c>
      <c r="L123" s="30">
        <f>INDEX('IGT Calculation_1stHalf'!K:K,MATCH(A:A&amp;"-"&amp;G:G&amp;"-"&amp;E:E&amp;"-"&amp;F:F,'IGT Calculation_1stHalf'!A:A,0))</f>
        <v>0</v>
      </c>
      <c r="M123" s="36">
        <f t="shared" si="7"/>
        <v>0</v>
      </c>
      <c r="N123" s="37">
        <f t="shared" si="8"/>
        <v>0</v>
      </c>
    </row>
    <row r="124" spans="1:14" x14ac:dyDescent="0.25">
      <c r="A124" s="48">
        <v>43</v>
      </c>
      <c r="B124" t="s">
        <v>23</v>
      </c>
      <c r="C124" s="27">
        <v>88665009.041178569</v>
      </c>
      <c r="D124" t="s">
        <v>23</v>
      </c>
      <c r="E124" t="s">
        <v>22</v>
      </c>
      <c r="F124" t="s">
        <v>10</v>
      </c>
      <c r="G124" t="s">
        <v>120</v>
      </c>
      <c r="H124" s="29">
        <f>_xlfn.IFS(F124="STAR Kids",INDEX('ATLIS Percentages'!D:D,MATCH($G:$G&amp;" "&amp;$E:$E,'ATLIS Percentages'!$A:$A,0)),
F124="STAR+PLUS",INDEX('ATLIS Percentages'!E:E,MATCH($G:$G&amp;" "&amp;$E:$E,'ATLIS Percentages'!$A:$A,0)),
F124="STAR",INDEX('ATLIS Percentages'!F:F,MATCH($G:$G&amp;" "&amp;$E:$E,'ATLIS Percentages'!$A:$A,0)))</f>
        <v>0</v>
      </c>
      <c r="I124" s="30">
        <f t="shared" si="5"/>
        <v>0</v>
      </c>
      <c r="J124" s="30">
        <f t="shared" si="6"/>
        <v>0</v>
      </c>
      <c r="K124" s="30">
        <f>INDEX('IGT Calculation_1stHalf'!J:J,MATCH($A:$A&amp;"-"&amp;$G:$G&amp;"-"&amp;$E:$E&amp;"-"&amp;$F:$F,'IGT Calculation_1stHalf'!A:A,0))</f>
        <v>0</v>
      </c>
      <c r="L124" s="30">
        <f>INDEX('IGT Calculation_1stHalf'!K:K,MATCH(A:A&amp;"-"&amp;G:G&amp;"-"&amp;E:E&amp;"-"&amp;F:F,'IGT Calculation_1stHalf'!A:A,0))</f>
        <v>0</v>
      </c>
      <c r="M124" s="36">
        <f t="shared" si="7"/>
        <v>0</v>
      </c>
      <c r="N124" s="37">
        <f t="shared" si="8"/>
        <v>0</v>
      </c>
    </row>
    <row r="125" spans="1:14" x14ac:dyDescent="0.25">
      <c r="A125" s="48">
        <v>44</v>
      </c>
      <c r="B125" t="s">
        <v>21</v>
      </c>
      <c r="C125" s="27">
        <v>27529621.989760906</v>
      </c>
      <c r="D125" t="s">
        <v>21</v>
      </c>
      <c r="E125" t="s">
        <v>22</v>
      </c>
      <c r="F125" t="s">
        <v>10</v>
      </c>
      <c r="G125" t="s">
        <v>120</v>
      </c>
      <c r="H125" s="29">
        <f>_xlfn.IFS(F125="STAR Kids",INDEX('ATLIS Percentages'!D:D,MATCH($G:$G&amp;" "&amp;$E:$E,'ATLIS Percentages'!$A:$A,0)),
F125="STAR+PLUS",INDEX('ATLIS Percentages'!E:E,MATCH($G:$G&amp;" "&amp;$E:$E,'ATLIS Percentages'!$A:$A,0)),
F125="STAR",INDEX('ATLIS Percentages'!F:F,MATCH($G:$G&amp;" "&amp;$E:$E,'ATLIS Percentages'!$A:$A,0)))</f>
        <v>0</v>
      </c>
      <c r="I125" s="30">
        <f t="shared" si="5"/>
        <v>0</v>
      </c>
      <c r="J125" s="30">
        <f t="shared" si="6"/>
        <v>0</v>
      </c>
      <c r="K125" s="30">
        <f>INDEX('IGT Calculation_1stHalf'!J:J,MATCH($A:$A&amp;"-"&amp;$G:$G&amp;"-"&amp;$E:$E&amp;"-"&amp;$F:$F,'IGT Calculation_1stHalf'!A:A,0))</f>
        <v>0</v>
      </c>
      <c r="L125" s="30">
        <f>INDEX('IGT Calculation_1stHalf'!K:K,MATCH(A:A&amp;"-"&amp;G:G&amp;"-"&amp;E:E&amp;"-"&amp;F:F,'IGT Calculation_1stHalf'!A:A,0))</f>
        <v>0</v>
      </c>
      <c r="M125" s="36">
        <f t="shared" si="7"/>
        <v>0</v>
      </c>
      <c r="N125" s="37">
        <f t="shared" si="8"/>
        <v>0</v>
      </c>
    </row>
    <row r="126" spans="1:14" x14ac:dyDescent="0.25">
      <c r="A126" s="48">
        <v>45</v>
      </c>
      <c r="B126" t="s">
        <v>21</v>
      </c>
      <c r="C126" s="27">
        <v>0</v>
      </c>
      <c r="D126" t="s">
        <v>21</v>
      </c>
      <c r="E126" t="s">
        <v>22</v>
      </c>
      <c r="F126" t="s">
        <v>14</v>
      </c>
      <c r="G126" t="s">
        <v>120</v>
      </c>
      <c r="H126" s="29">
        <f>_xlfn.IFS(F126="STAR Kids",INDEX('ATLIS Percentages'!D:D,MATCH($G:$G&amp;" "&amp;$E:$E,'ATLIS Percentages'!$A:$A,0)),
F126="STAR+PLUS",INDEX('ATLIS Percentages'!E:E,MATCH($G:$G&amp;" "&amp;$E:$E,'ATLIS Percentages'!$A:$A,0)),
F126="STAR",INDEX('ATLIS Percentages'!F:F,MATCH($G:$G&amp;" "&amp;$E:$E,'ATLIS Percentages'!$A:$A,0)))</f>
        <v>0</v>
      </c>
      <c r="I126" s="30">
        <f t="shared" si="5"/>
        <v>0</v>
      </c>
      <c r="J126" s="30">
        <f t="shared" si="6"/>
        <v>0</v>
      </c>
      <c r="K126" s="30">
        <f>INDEX('IGT Calculation_1stHalf'!J:J,MATCH($A:$A&amp;"-"&amp;$G:$G&amp;"-"&amp;$E:$E&amp;"-"&amp;$F:$F,'IGT Calculation_1stHalf'!A:A,0))</f>
        <v>0</v>
      </c>
      <c r="L126" s="30">
        <f>INDEX('IGT Calculation_1stHalf'!K:K,MATCH(A:A&amp;"-"&amp;G:G&amp;"-"&amp;E:E&amp;"-"&amp;F:F,'IGT Calculation_1stHalf'!A:A,0))</f>
        <v>0</v>
      </c>
      <c r="M126" s="36">
        <f t="shared" si="7"/>
        <v>0</v>
      </c>
      <c r="N126" s="37">
        <f t="shared" si="8"/>
        <v>0</v>
      </c>
    </row>
    <row r="127" spans="1:14" x14ac:dyDescent="0.25">
      <c r="A127" s="48">
        <v>46</v>
      </c>
      <c r="B127" t="s">
        <v>28</v>
      </c>
      <c r="C127" s="27">
        <v>387614280.51909399</v>
      </c>
      <c r="D127" t="s">
        <v>28</v>
      </c>
      <c r="E127" t="s">
        <v>22</v>
      </c>
      <c r="F127" t="s">
        <v>14</v>
      </c>
      <c r="G127" t="s">
        <v>120</v>
      </c>
      <c r="H127" s="29">
        <f>_xlfn.IFS(F127="STAR Kids",INDEX('ATLIS Percentages'!D:D,MATCH($G:$G&amp;" "&amp;$E:$E,'ATLIS Percentages'!$A:$A,0)),
F127="STAR+PLUS",INDEX('ATLIS Percentages'!E:E,MATCH($G:$G&amp;" "&amp;$E:$E,'ATLIS Percentages'!$A:$A,0)),
F127="STAR",INDEX('ATLIS Percentages'!F:F,MATCH($G:$G&amp;" "&amp;$E:$E,'ATLIS Percentages'!$A:$A,0)))</f>
        <v>0</v>
      </c>
      <c r="I127" s="30">
        <f t="shared" si="5"/>
        <v>0</v>
      </c>
      <c r="J127" s="30">
        <f t="shared" si="6"/>
        <v>0</v>
      </c>
      <c r="K127" s="30">
        <f>INDEX('IGT Calculation_1stHalf'!J:J,MATCH($A:$A&amp;"-"&amp;$G:$G&amp;"-"&amp;$E:$E&amp;"-"&amp;$F:$F,'IGT Calculation_1stHalf'!A:A,0))</f>
        <v>0</v>
      </c>
      <c r="L127" s="30">
        <f>INDEX('IGT Calculation_1stHalf'!K:K,MATCH(A:A&amp;"-"&amp;G:G&amp;"-"&amp;E:E&amp;"-"&amp;F:F,'IGT Calculation_1stHalf'!A:A,0))</f>
        <v>0</v>
      </c>
      <c r="M127" s="36">
        <f t="shared" si="7"/>
        <v>0</v>
      </c>
      <c r="N127" s="37">
        <f t="shared" si="8"/>
        <v>0</v>
      </c>
    </row>
    <row r="128" spans="1:14" x14ac:dyDescent="0.25">
      <c r="A128" s="48">
        <v>47</v>
      </c>
      <c r="B128" t="s">
        <v>8</v>
      </c>
      <c r="C128" s="27">
        <v>0</v>
      </c>
      <c r="D128" t="s">
        <v>8</v>
      </c>
      <c r="E128" t="s">
        <v>22</v>
      </c>
      <c r="F128" t="s">
        <v>14</v>
      </c>
      <c r="G128" t="s">
        <v>120</v>
      </c>
      <c r="H128" s="29">
        <f>_xlfn.IFS(F128="STAR Kids",INDEX('ATLIS Percentages'!D:D,MATCH($G:$G&amp;" "&amp;$E:$E,'ATLIS Percentages'!$A:$A,0)),
F128="STAR+PLUS",INDEX('ATLIS Percentages'!E:E,MATCH($G:$G&amp;" "&amp;$E:$E,'ATLIS Percentages'!$A:$A,0)),
F128="STAR",INDEX('ATLIS Percentages'!F:F,MATCH($G:$G&amp;" "&amp;$E:$E,'ATLIS Percentages'!$A:$A,0)))</f>
        <v>0</v>
      </c>
      <c r="I128" s="30">
        <f t="shared" si="5"/>
        <v>0</v>
      </c>
      <c r="J128" s="30">
        <f t="shared" si="6"/>
        <v>0</v>
      </c>
      <c r="K128" s="30">
        <f>INDEX('IGT Calculation_1stHalf'!J:J,MATCH($A:$A&amp;"-"&amp;$G:$G&amp;"-"&amp;$E:$E&amp;"-"&amp;$F:$F,'IGT Calculation_1stHalf'!A:A,0))</f>
        <v>0</v>
      </c>
      <c r="L128" s="30">
        <f>INDEX('IGT Calculation_1stHalf'!K:K,MATCH(A:A&amp;"-"&amp;G:G&amp;"-"&amp;E:E&amp;"-"&amp;F:F,'IGT Calculation_1stHalf'!A:A,0))</f>
        <v>0</v>
      </c>
      <c r="M128" s="36">
        <f t="shared" si="7"/>
        <v>0</v>
      </c>
      <c r="N128" s="37">
        <f t="shared" si="8"/>
        <v>0</v>
      </c>
    </row>
    <row r="129" spans="1:14" x14ac:dyDescent="0.25">
      <c r="A129" s="48">
        <v>50</v>
      </c>
      <c r="B129" t="s">
        <v>32</v>
      </c>
      <c r="C129" s="27">
        <v>106733398.95375675</v>
      </c>
      <c r="D129" t="s">
        <v>32</v>
      </c>
      <c r="E129" t="s">
        <v>58</v>
      </c>
      <c r="F129" t="s">
        <v>10</v>
      </c>
      <c r="G129" t="s">
        <v>120</v>
      </c>
      <c r="H129" s="29">
        <f>_xlfn.IFS(F129="STAR Kids",INDEX('ATLIS Percentages'!D:D,MATCH($G:$G&amp;" "&amp;$E:$E,'ATLIS Percentages'!$A:$A,0)),
F129="STAR+PLUS",INDEX('ATLIS Percentages'!E:E,MATCH($G:$G&amp;" "&amp;$E:$E,'ATLIS Percentages'!$A:$A,0)),
F129="STAR",INDEX('ATLIS Percentages'!F:F,MATCH($G:$G&amp;" "&amp;$E:$E,'ATLIS Percentages'!$A:$A,0)))</f>
        <v>0</v>
      </c>
      <c r="I129" s="30">
        <f t="shared" si="5"/>
        <v>0</v>
      </c>
      <c r="J129" s="30">
        <f t="shared" si="6"/>
        <v>0</v>
      </c>
      <c r="K129" s="30">
        <f>INDEX('IGT Calculation_1stHalf'!J:J,MATCH($A:$A&amp;"-"&amp;$G:$G&amp;"-"&amp;$E:$E&amp;"-"&amp;$F:$F,'IGT Calculation_1stHalf'!A:A,0))</f>
        <v>0</v>
      </c>
      <c r="L129" s="30">
        <f>INDEX('IGT Calculation_1stHalf'!K:K,MATCH(A:A&amp;"-"&amp;G:G&amp;"-"&amp;E:E&amp;"-"&amp;F:F,'IGT Calculation_1stHalf'!A:A,0))</f>
        <v>0</v>
      </c>
      <c r="M129" s="36">
        <f t="shared" si="7"/>
        <v>0</v>
      </c>
      <c r="N129" s="37">
        <f t="shared" si="8"/>
        <v>0</v>
      </c>
    </row>
    <row r="130" spans="1:14" x14ac:dyDescent="0.25">
      <c r="A130" s="48">
        <v>52</v>
      </c>
      <c r="B130" t="s">
        <v>8</v>
      </c>
      <c r="C130" s="27">
        <v>107123316.70525408</v>
      </c>
      <c r="D130" t="s">
        <v>8</v>
      </c>
      <c r="E130" t="s">
        <v>58</v>
      </c>
      <c r="F130" t="s">
        <v>10</v>
      </c>
      <c r="G130" t="s">
        <v>120</v>
      </c>
      <c r="H130" s="29">
        <f>_xlfn.IFS(F130="STAR Kids",INDEX('ATLIS Percentages'!D:D,MATCH($G:$G&amp;" "&amp;$E:$E,'ATLIS Percentages'!$A:$A,0)),
F130="STAR+PLUS",INDEX('ATLIS Percentages'!E:E,MATCH($G:$G&amp;" "&amp;$E:$E,'ATLIS Percentages'!$A:$A,0)),
F130="STAR",INDEX('ATLIS Percentages'!F:F,MATCH($G:$G&amp;" "&amp;$E:$E,'ATLIS Percentages'!$A:$A,0)))</f>
        <v>0</v>
      </c>
      <c r="I130" s="30">
        <f t="shared" si="5"/>
        <v>0</v>
      </c>
      <c r="J130" s="30">
        <f t="shared" si="6"/>
        <v>0</v>
      </c>
      <c r="K130" s="30">
        <f>INDEX('IGT Calculation_1stHalf'!J:J,MATCH($A:$A&amp;"-"&amp;$G:$G&amp;"-"&amp;$E:$E&amp;"-"&amp;$F:$F,'IGT Calculation_1stHalf'!A:A,0))</f>
        <v>0</v>
      </c>
      <c r="L130" s="30">
        <f>INDEX('IGT Calculation_1stHalf'!K:K,MATCH(A:A&amp;"-"&amp;G:G&amp;"-"&amp;E:E&amp;"-"&amp;F:F,'IGT Calculation_1stHalf'!A:A,0))</f>
        <v>0</v>
      </c>
      <c r="M130" s="36">
        <f t="shared" si="7"/>
        <v>0</v>
      </c>
      <c r="N130" s="37">
        <f t="shared" si="8"/>
        <v>0</v>
      </c>
    </row>
    <row r="131" spans="1:14" x14ac:dyDescent="0.25">
      <c r="A131" s="48">
        <v>53</v>
      </c>
      <c r="B131" t="s">
        <v>21</v>
      </c>
      <c r="C131" s="27">
        <v>24216644.295081925</v>
      </c>
      <c r="D131" t="s">
        <v>21</v>
      </c>
      <c r="E131" t="s">
        <v>58</v>
      </c>
      <c r="F131" t="s">
        <v>10</v>
      </c>
      <c r="G131" t="s">
        <v>120</v>
      </c>
      <c r="H131" s="29">
        <f>_xlfn.IFS(F131="STAR Kids",INDEX('ATLIS Percentages'!D:D,MATCH($G:$G&amp;" "&amp;$E:$E,'ATLIS Percentages'!$A:$A,0)),
F131="STAR+PLUS",INDEX('ATLIS Percentages'!E:E,MATCH($G:$G&amp;" "&amp;$E:$E,'ATLIS Percentages'!$A:$A,0)),
F131="STAR",INDEX('ATLIS Percentages'!F:F,MATCH($G:$G&amp;" "&amp;$E:$E,'ATLIS Percentages'!$A:$A,0)))</f>
        <v>0</v>
      </c>
      <c r="I131" s="30">
        <f t="shared" si="5"/>
        <v>0</v>
      </c>
      <c r="J131" s="30">
        <f t="shared" si="6"/>
        <v>0</v>
      </c>
      <c r="K131" s="30">
        <f>INDEX('IGT Calculation_1stHalf'!J:J,MATCH($A:$A&amp;"-"&amp;$G:$G&amp;"-"&amp;$E:$E&amp;"-"&amp;$F:$F,'IGT Calculation_1stHalf'!A:A,0))</f>
        <v>0</v>
      </c>
      <c r="L131" s="30">
        <f>INDEX('IGT Calculation_1stHalf'!K:K,MATCH(A:A&amp;"-"&amp;G:G&amp;"-"&amp;E:E&amp;"-"&amp;F:F,'IGT Calculation_1stHalf'!A:A,0))</f>
        <v>0</v>
      </c>
      <c r="M131" s="36">
        <f t="shared" si="7"/>
        <v>0</v>
      </c>
      <c r="N131" s="37">
        <f t="shared" si="8"/>
        <v>0</v>
      </c>
    </row>
    <row r="132" spans="1:14" x14ac:dyDescent="0.25">
      <c r="A132" s="48">
        <v>63</v>
      </c>
      <c r="B132" t="s">
        <v>21</v>
      </c>
      <c r="C132" s="27">
        <v>302362552.90110922</v>
      </c>
      <c r="D132" t="s">
        <v>21</v>
      </c>
      <c r="E132" t="s">
        <v>39</v>
      </c>
      <c r="F132" t="s">
        <v>10</v>
      </c>
      <c r="G132" t="s">
        <v>120</v>
      </c>
      <c r="H132" s="29">
        <f>_xlfn.IFS(F132="STAR Kids",INDEX('ATLIS Percentages'!D:D,MATCH($G:$G&amp;" "&amp;$E:$E,'ATLIS Percentages'!$A:$A,0)),
F132="STAR+PLUS",INDEX('ATLIS Percentages'!E:E,MATCH($G:$G&amp;" "&amp;$E:$E,'ATLIS Percentages'!$A:$A,0)),
F132="STAR",INDEX('ATLIS Percentages'!F:F,MATCH($G:$G&amp;" "&amp;$E:$E,'ATLIS Percentages'!$A:$A,0)))</f>
        <v>0</v>
      </c>
      <c r="I132" s="30">
        <f t="shared" si="5"/>
        <v>0</v>
      </c>
      <c r="J132" s="30">
        <f t="shared" si="6"/>
        <v>0</v>
      </c>
      <c r="K132" s="30">
        <f>INDEX('IGT Calculation_1stHalf'!J:J,MATCH($A:$A&amp;"-"&amp;$G:$G&amp;"-"&amp;$E:$E&amp;"-"&amp;$F:$F,'IGT Calculation_1stHalf'!A:A,0))</f>
        <v>0</v>
      </c>
      <c r="L132" s="30">
        <f>INDEX('IGT Calculation_1stHalf'!K:K,MATCH(A:A&amp;"-"&amp;G:G&amp;"-"&amp;E:E&amp;"-"&amp;F:F,'IGT Calculation_1stHalf'!A:A,0))</f>
        <v>0</v>
      </c>
      <c r="M132" s="36">
        <f t="shared" si="7"/>
        <v>0</v>
      </c>
      <c r="N132" s="37">
        <f t="shared" si="8"/>
        <v>0</v>
      </c>
    </row>
    <row r="133" spans="1:14" x14ac:dyDescent="0.25">
      <c r="A133" s="48">
        <v>66</v>
      </c>
      <c r="B133" t="s">
        <v>46</v>
      </c>
      <c r="C133" s="27">
        <v>351107353.77565998</v>
      </c>
      <c r="D133" t="s">
        <v>46</v>
      </c>
      <c r="E133" t="s">
        <v>39</v>
      </c>
      <c r="F133" t="s">
        <v>10</v>
      </c>
      <c r="G133" t="s">
        <v>120</v>
      </c>
      <c r="H133" s="29">
        <f>_xlfn.IFS(F133="STAR Kids",INDEX('ATLIS Percentages'!D:D,MATCH($G:$G&amp;" "&amp;$E:$E,'ATLIS Percentages'!$A:$A,0)),
F133="STAR+PLUS",INDEX('ATLIS Percentages'!E:E,MATCH($G:$G&amp;" "&amp;$E:$E,'ATLIS Percentages'!$A:$A,0)),
F133="STAR",INDEX('ATLIS Percentages'!F:F,MATCH($G:$G&amp;" "&amp;$E:$E,'ATLIS Percentages'!$A:$A,0)))</f>
        <v>0</v>
      </c>
      <c r="I133" s="30">
        <f t="shared" ref="I133:I196" si="9">ROUND(C133*H133,2)</f>
        <v>0</v>
      </c>
      <c r="J133" s="30">
        <f t="shared" ref="J133:J196" si="10">ROUND(I133*$J$1*1.08,2)</f>
        <v>0</v>
      </c>
      <c r="K133" s="30">
        <f>INDEX('IGT Calculation_1stHalf'!J:J,MATCH($A:$A&amp;"-"&amp;$G:$G&amp;"-"&amp;$E:$E&amp;"-"&amp;$F:$F,'IGT Calculation_1stHalf'!A:A,0))</f>
        <v>0</v>
      </c>
      <c r="L133" s="30">
        <f>INDEX('IGT Calculation_1stHalf'!K:K,MATCH(A:A&amp;"-"&amp;G:G&amp;"-"&amp;E:E&amp;"-"&amp;F:F,'IGT Calculation_1stHalf'!A:A,0))</f>
        <v>0</v>
      </c>
      <c r="M133" s="36">
        <f t="shared" ref="M133:M196" si="11">ROUND(I133-K133,2)</f>
        <v>0</v>
      </c>
      <c r="N133" s="37">
        <f t="shared" ref="N133:N196" si="12">ROUND(M133*$J$1*1.08,2)</f>
        <v>0</v>
      </c>
    </row>
    <row r="134" spans="1:14" x14ac:dyDescent="0.25">
      <c r="A134" s="48">
        <v>67</v>
      </c>
      <c r="B134" t="s">
        <v>23</v>
      </c>
      <c r="C134" s="27">
        <v>289689176.00321686</v>
      </c>
      <c r="D134" t="s">
        <v>23</v>
      </c>
      <c r="E134" t="s">
        <v>39</v>
      </c>
      <c r="F134" t="s">
        <v>10</v>
      </c>
      <c r="G134" t="s">
        <v>120</v>
      </c>
      <c r="H134" s="29">
        <f>_xlfn.IFS(F134="STAR Kids",INDEX('ATLIS Percentages'!D:D,MATCH($G:$G&amp;" "&amp;$E:$E,'ATLIS Percentages'!$A:$A,0)),
F134="STAR+PLUS",INDEX('ATLIS Percentages'!E:E,MATCH($G:$G&amp;" "&amp;$E:$E,'ATLIS Percentages'!$A:$A,0)),
F134="STAR",INDEX('ATLIS Percentages'!F:F,MATCH($G:$G&amp;" "&amp;$E:$E,'ATLIS Percentages'!$A:$A,0)))</f>
        <v>0</v>
      </c>
      <c r="I134" s="30">
        <f t="shared" si="9"/>
        <v>0</v>
      </c>
      <c r="J134" s="30">
        <f t="shared" si="10"/>
        <v>0</v>
      </c>
      <c r="K134" s="30">
        <f>INDEX('IGT Calculation_1stHalf'!J:J,MATCH($A:$A&amp;"-"&amp;$G:$G&amp;"-"&amp;$E:$E&amp;"-"&amp;$F:$F,'IGT Calculation_1stHalf'!A:A,0))</f>
        <v>0</v>
      </c>
      <c r="L134" s="30">
        <f>INDEX('IGT Calculation_1stHalf'!K:K,MATCH(A:A&amp;"-"&amp;G:G&amp;"-"&amp;E:E&amp;"-"&amp;F:F,'IGT Calculation_1stHalf'!A:A,0))</f>
        <v>0</v>
      </c>
      <c r="M134" s="36">
        <f t="shared" si="11"/>
        <v>0</v>
      </c>
      <c r="N134" s="37">
        <f t="shared" si="12"/>
        <v>0</v>
      </c>
    </row>
    <row r="135" spans="1:14" x14ac:dyDescent="0.25">
      <c r="A135" s="48">
        <v>69</v>
      </c>
      <c r="B135" t="s">
        <v>21</v>
      </c>
      <c r="C135" s="27">
        <v>0</v>
      </c>
      <c r="D135" t="s">
        <v>21</v>
      </c>
      <c r="E135" t="s">
        <v>39</v>
      </c>
      <c r="F135" t="s">
        <v>14</v>
      </c>
      <c r="G135" t="s">
        <v>120</v>
      </c>
      <c r="H135" s="29">
        <f>_xlfn.IFS(F135="STAR Kids",INDEX('ATLIS Percentages'!D:D,MATCH($G:$G&amp;" "&amp;$E:$E,'ATLIS Percentages'!$A:$A,0)),
F135="STAR+PLUS",INDEX('ATLIS Percentages'!E:E,MATCH($G:$G&amp;" "&amp;$E:$E,'ATLIS Percentages'!$A:$A,0)),
F135="STAR",INDEX('ATLIS Percentages'!F:F,MATCH($G:$G&amp;" "&amp;$E:$E,'ATLIS Percentages'!$A:$A,0)))</f>
        <v>0</v>
      </c>
      <c r="I135" s="30">
        <f t="shared" si="9"/>
        <v>0</v>
      </c>
      <c r="J135" s="30">
        <f t="shared" si="10"/>
        <v>0</v>
      </c>
      <c r="K135" s="30">
        <f>INDEX('IGT Calculation_1stHalf'!J:J,MATCH($A:$A&amp;"-"&amp;$G:$G&amp;"-"&amp;$E:$E&amp;"-"&amp;$F:$F,'IGT Calculation_1stHalf'!A:A,0))</f>
        <v>0</v>
      </c>
      <c r="L135" s="30">
        <f>INDEX('IGT Calculation_1stHalf'!K:K,MATCH(A:A&amp;"-"&amp;G:G&amp;"-"&amp;E:E&amp;"-"&amp;F:F,'IGT Calculation_1stHalf'!A:A,0))</f>
        <v>0</v>
      </c>
      <c r="M135" s="36">
        <f t="shared" si="11"/>
        <v>0</v>
      </c>
      <c r="N135" s="37">
        <f t="shared" si="12"/>
        <v>0</v>
      </c>
    </row>
    <row r="136" spans="1:14" x14ac:dyDescent="0.25">
      <c r="A136" s="48">
        <v>71</v>
      </c>
      <c r="B136" t="s">
        <v>21</v>
      </c>
      <c r="C136" s="27">
        <v>194483547.1098451</v>
      </c>
      <c r="D136" t="s">
        <v>21</v>
      </c>
      <c r="E136" t="s">
        <v>13</v>
      </c>
      <c r="F136" t="s">
        <v>10</v>
      </c>
      <c r="G136" t="s">
        <v>120</v>
      </c>
      <c r="H136" s="29">
        <f>_xlfn.IFS(F136="STAR Kids",INDEX('ATLIS Percentages'!D:D,MATCH($G:$G&amp;" "&amp;$E:$E,'ATLIS Percentages'!$A:$A,0)),
F136="STAR+PLUS",INDEX('ATLIS Percentages'!E:E,MATCH($G:$G&amp;" "&amp;$E:$E,'ATLIS Percentages'!$A:$A,0)),
F136="STAR",INDEX('ATLIS Percentages'!F:F,MATCH($G:$G&amp;" "&amp;$E:$E,'ATLIS Percentages'!$A:$A,0)))</f>
        <v>0</v>
      </c>
      <c r="I136" s="30">
        <f t="shared" si="9"/>
        <v>0</v>
      </c>
      <c r="J136" s="30">
        <f t="shared" si="10"/>
        <v>0</v>
      </c>
      <c r="K136" s="30">
        <f>INDEX('IGT Calculation_1stHalf'!J:J,MATCH($A:$A&amp;"-"&amp;$G:$G&amp;"-"&amp;$E:$E&amp;"-"&amp;$F:$F,'IGT Calculation_1stHalf'!A:A,0))</f>
        <v>0</v>
      </c>
      <c r="L136" s="30">
        <f>INDEX('IGT Calculation_1stHalf'!K:K,MATCH(A:A&amp;"-"&amp;G:G&amp;"-"&amp;E:E&amp;"-"&amp;F:F,'IGT Calculation_1stHalf'!A:A,0))</f>
        <v>0</v>
      </c>
      <c r="M136" s="36">
        <f t="shared" si="11"/>
        <v>0</v>
      </c>
      <c r="N136" s="37">
        <f t="shared" si="12"/>
        <v>0</v>
      </c>
    </row>
    <row r="137" spans="1:14" x14ac:dyDescent="0.25">
      <c r="A137" s="48">
        <v>72</v>
      </c>
      <c r="B137" t="s">
        <v>4</v>
      </c>
      <c r="C137" s="27">
        <v>1137881823.2435136</v>
      </c>
      <c r="D137" t="s">
        <v>4</v>
      </c>
      <c r="E137" t="s">
        <v>13</v>
      </c>
      <c r="F137" t="s">
        <v>10</v>
      </c>
      <c r="G137" t="s">
        <v>120</v>
      </c>
      <c r="H137" s="29">
        <f>_xlfn.IFS(F137="STAR Kids",INDEX('ATLIS Percentages'!D:D,MATCH($G:$G&amp;" "&amp;$E:$E,'ATLIS Percentages'!$A:$A,0)),
F137="STAR+PLUS",INDEX('ATLIS Percentages'!E:E,MATCH($G:$G&amp;" "&amp;$E:$E,'ATLIS Percentages'!$A:$A,0)),
F137="STAR",INDEX('ATLIS Percentages'!F:F,MATCH($G:$G&amp;" "&amp;$E:$E,'ATLIS Percentages'!$A:$A,0)))</f>
        <v>0</v>
      </c>
      <c r="I137" s="30">
        <f t="shared" si="9"/>
        <v>0</v>
      </c>
      <c r="J137" s="30">
        <f t="shared" si="10"/>
        <v>0</v>
      </c>
      <c r="K137" s="30">
        <f>INDEX('IGT Calculation_1stHalf'!J:J,MATCH($A:$A&amp;"-"&amp;$G:$G&amp;"-"&amp;$E:$E&amp;"-"&amp;$F:$F,'IGT Calculation_1stHalf'!A:A,0))</f>
        <v>0</v>
      </c>
      <c r="L137" s="30">
        <f>INDEX('IGT Calculation_1stHalf'!K:K,MATCH(A:A&amp;"-"&amp;G:G&amp;"-"&amp;E:E&amp;"-"&amp;F:F,'IGT Calculation_1stHalf'!A:A,0))</f>
        <v>0</v>
      </c>
      <c r="M137" s="36">
        <f t="shared" si="11"/>
        <v>0</v>
      </c>
      <c r="N137" s="37">
        <f t="shared" si="12"/>
        <v>0</v>
      </c>
    </row>
    <row r="138" spans="1:14" x14ac:dyDescent="0.25">
      <c r="A138" s="48">
        <v>79</v>
      </c>
      <c r="B138" t="s">
        <v>16</v>
      </c>
      <c r="C138" s="27">
        <v>797949942.53528905</v>
      </c>
      <c r="D138" t="s">
        <v>16</v>
      </c>
      <c r="E138" t="s">
        <v>13</v>
      </c>
      <c r="F138" t="s">
        <v>10</v>
      </c>
      <c r="G138" t="s">
        <v>120</v>
      </c>
      <c r="H138" s="29">
        <f>_xlfn.IFS(F138="STAR Kids",INDEX('ATLIS Percentages'!D:D,MATCH($G:$G&amp;" "&amp;$E:$E,'ATLIS Percentages'!$A:$A,0)),
F138="STAR+PLUS",INDEX('ATLIS Percentages'!E:E,MATCH($G:$G&amp;" "&amp;$E:$E,'ATLIS Percentages'!$A:$A,0)),
F138="STAR",INDEX('ATLIS Percentages'!F:F,MATCH($G:$G&amp;" "&amp;$E:$E,'ATLIS Percentages'!$A:$A,0)))</f>
        <v>0</v>
      </c>
      <c r="I138" s="30">
        <f t="shared" si="9"/>
        <v>0</v>
      </c>
      <c r="J138" s="30">
        <f t="shared" si="10"/>
        <v>0</v>
      </c>
      <c r="K138" s="30">
        <f>INDEX('IGT Calculation_1stHalf'!J:J,MATCH($A:$A&amp;"-"&amp;$G:$G&amp;"-"&amp;$E:$E&amp;"-"&amp;$F:$F,'IGT Calculation_1stHalf'!A:A,0))</f>
        <v>0</v>
      </c>
      <c r="L138" s="30">
        <f>INDEX('IGT Calculation_1stHalf'!K:K,MATCH(A:A&amp;"-"&amp;G:G&amp;"-"&amp;E:E&amp;"-"&amp;F:F,'IGT Calculation_1stHalf'!A:A,0))</f>
        <v>0</v>
      </c>
      <c r="M138" s="36">
        <f t="shared" si="11"/>
        <v>0</v>
      </c>
      <c r="N138" s="37">
        <f t="shared" si="12"/>
        <v>0</v>
      </c>
    </row>
    <row r="139" spans="1:14" x14ac:dyDescent="0.25">
      <c r="A139" s="48">
        <v>82</v>
      </c>
      <c r="B139" t="s">
        <v>33</v>
      </c>
      <c r="C139" s="27">
        <v>286882799.78501832</v>
      </c>
      <c r="D139" t="s">
        <v>33</v>
      </c>
      <c r="E139" t="s">
        <v>24</v>
      </c>
      <c r="F139" t="s">
        <v>10</v>
      </c>
      <c r="G139" t="s">
        <v>120</v>
      </c>
      <c r="H139" s="29">
        <f>_xlfn.IFS(F139="STAR Kids",INDEX('ATLIS Percentages'!D:D,MATCH($G:$G&amp;" "&amp;$E:$E,'ATLIS Percentages'!$A:$A,0)),
F139="STAR+PLUS",INDEX('ATLIS Percentages'!E:E,MATCH($G:$G&amp;" "&amp;$E:$E,'ATLIS Percentages'!$A:$A,0)),
F139="STAR",INDEX('ATLIS Percentages'!F:F,MATCH($G:$G&amp;" "&amp;$E:$E,'ATLIS Percentages'!$A:$A,0)))</f>
        <v>4.4389343447936998E-2</v>
      </c>
      <c r="I139" s="30">
        <f t="shared" si="9"/>
        <v>12734539.130000001</v>
      </c>
      <c r="J139" s="30">
        <f t="shared" si="10"/>
        <v>5499945.5700000003</v>
      </c>
      <c r="K139" s="30">
        <f>INDEX('IGT Calculation_1stHalf'!J:J,MATCH($A:$A&amp;"-"&amp;$G:$G&amp;"-"&amp;$E:$E&amp;"-"&amp;$F:$F,'IGT Calculation_1stHalf'!A:A,0))</f>
        <v>6439242.0599999996</v>
      </c>
      <c r="L139" s="30">
        <f>INDEX('IGT Calculation_1stHalf'!K:K,MATCH(A:A&amp;"-"&amp;G:G&amp;"-"&amp;E:E&amp;"-"&amp;F:F,'IGT Calculation_1stHalf'!A:A,0))</f>
        <v>2781057.13</v>
      </c>
      <c r="M139" s="36">
        <f t="shared" si="11"/>
        <v>6295297.0700000003</v>
      </c>
      <c r="N139" s="37">
        <f t="shared" si="12"/>
        <v>2718888.44</v>
      </c>
    </row>
    <row r="140" spans="1:14" x14ac:dyDescent="0.25">
      <c r="A140" s="48">
        <v>83</v>
      </c>
      <c r="B140" t="s">
        <v>8</v>
      </c>
      <c r="C140" s="27">
        <v>84364643.460140675</v>
      </c>
      <c r="D140" t="s">
        <v>8</v>
      </c>
      <c r="E140" t="s">
        <v>24</v>
      </c>
      <c r="F140" t="s">
        <v>10</v>
      </c>
      <c r="G140" t="s">
        <v>120</v>
      </c>
      <c r="H140" s="29">
        <f>_xlfn.IFS(F140="STAR Kids",INDEX('ATLIS Percentages'!D:D,MATCH($G:$G&amp;" "&amp;$E:$E,'ATLIS Percentages'!$A:$A,0)),
F140="STAR+PLUS",INDEX('ATLIS Percentages'!E:E,MATCH($G:$G&amp;" "&amp;$E:$E,'ATLIS Percentages'!$A:$A,0)),
F140="STAR",INDEX('ATLIS Percentages'!F:F,MATCH($G:$G&amp;" "&amp;$E:$E,'ATLIS Percentages'!$A:$A,0)))</f>
        <v>4.4389343447936998E-2</v>
      </c>
      <c r="I140" s="30">
        <f t="shared" si="9"/>
        <v>3744891.13</v>
      </c>
      <c r="J140" s="30">
        <f t="shared" si="10"/>
        <v>1617388.52</v>
      </c>
      <c r="K140" s="30">
        <f>INDEX('IGT Calculation_1stHalf'!J:J,MATCH($A:$A&amp;"-"&amp;$G:$G&amp;"-"&amp;$E:$E&amp;"-"&amp;$F:$F,'IGT Calculation_1stHalf'!A:A,0))</f>
        <v>1891335.08</v>
      </c>
      <c r="L140" s="30">
        <f>INDEX('IGT Calculation_1stHalf'!K:K,MATCH(A:A&amp;"-"&amp;G:G&amp;"-"&amp;E:E&amp;"-"&amp;F:F,'IGT Calculation_1stHalf'!A:A,0))</f>
        <v>816852.49</v>
      </c>
      <c r="M140" s="36">
        <f t="shared" si="11"/>
        <v>1853556.05</v>
      </c>
      <c r="N140" s="37">
        <f t="shared" si="12"/>
        <v>800536.03</v>
      </c>
    </row>
    <row r="141" spans="1:14" x14ac:dyDescent="0.25">
      <c r="A141" s="48">
        <v>85</v>
      </c>
      <c r="B141" t="s">
        <v>12</v>
      </c>
      <c r="C141" s="27">
        <v>0</v>
      </c>
      <c r="D141" t="s">
        <v>12</v>
      </c>
      <c r="E141" t="s">
        <v>24</v>
      </c>
      <c r="F141" t="s">
        <v>14</v>
      </c>
      <c r="G141" t="s">
        <v>120</v>
      </c>
      <c r="H141" s="29">
        <f>_xlfn.IFS(F141="STAR Kids",INDEX('ATLIS Percentages'!D:D,MATCH($G:$G&amp;" "&amp;$E:$E,'ATLIS Percentages'!$A:$A,0)),
F141="STAR+PLUS",INDEX('ATLIS Percentages'!E:E,MATCH($G:$G&amp;" "&amp;$E:$E,'ATLIS Percentages'!$A:$A,0)),
F141="STAR",INDEX('ATLIS Percentages'!F:F,MATCH($G:$G&amp;" "&amp;$E:$E,'ATLIS Percentages'!$A:$A,0)))</f>
        <v>0</v>
      </c>
      <c r="I141" s="30">
        <f t="shared" si="9"/>
        <v>0</v>
      </c>
      <c r="J141" s="30">
        <f t="shared" si="10"/>
        <v>0</v>
      </c>
      <c r="K141" s="30">
        <f>INDEX('IGT Calculation_1stHalf'!J:J,MATCH($A:$A&amp;"-"&amp;$G:$G&amp;"-"&amp;$E:$E&amp;"-"&amp;$F:$F,'IGT Calculation_1stHalf'!A:A,0))</f>
        <v>0</v>
      </c>
      <c r="L141" s="30">
        <f>INDEX('IGT Calculation_1stHalf'!K:K,MATCH(A:A&amp;"-"&amp;G:G&amp;"-"&amp;E:E&amp;"-"&amp;F:F,'IGT Calculation_1stHalf'!A:A,0))</f>
        <v>0</v>
      </c>
      <c r="M141" s="36">
        <f t="shared" si="11"/>
        <v>0</v>
      </c>
      <c r="N141" s="37">
        <f t="shared" si="12"/>
        <v>0</v>
      </c>
    </row>
    <row r="142" spans="1:14" x14ac:dyDescent="0.25">
      <c r="A142" s="48">
        <v>86</v>
      </c>
      <c r="B142" t="s">
        <v>8</v>
      </c>
      <c r="C142" s="27">
        <v>307357563.86985391</v>
      </c>
      <c r="D142" t="s">
        <v>8</v>
      </c>
      <c r="E142" t="s">
        <v>24</v>
      </c>
      <c r="F142" t="s">
        <v>14</v>
      </c>
      <c r="G142" t="s">
        <v>120</v>
      </c>
      <c r="H142" s="29">
        <f>_xlfn.IFS(F142="STAR Kids",INDEX('ATLIS Percentages'!D:D,MATCH($G:$G&amp;" "&amp;$E:$E,'ATLIS Percentages'!$A:$A,0)),
F142="STAR+PLUS",INDEX('ATLIS Percentages'!E:E,MATCH($G:$G&amp;" "&amp;$E:$E,'ATLIS Percentages'!$A:$A,0)),
F142="STAR",INDEX('ATLIS Percentages'!F:F,MATCH($G:$G&amp;" "&amp;$E:$E,'ATLIS Percentages'!$A:$A,0)))</f>
        <v>0</v>
      </c>
      <c r="I142" s="30">
        <f t="shared" si="9"/>
        <v>0</v>
      </c>
      <c r="J142" s="30">
        <f t="shared" si="10"/>
        <v>0</v>
      </c>
      <c r="K142" s="30">
        <f>INDEX('IGT Calculation_1stHalf'!J:J,MATCH($A:$A&amp;"-"&amp;$G:$G&amp;"-"&amp;$E:$E&amp;"-"&amp;$F:$F,'IGT Calculation_1stHalf'!A:A,0))</f>
        <v>0</v>
      </c>
      <c r="L142" s="30">
        <f>INDEX('IGT Calculation_1stHalf'!K:K,MATCH(A:A&amp;"-"&amp;G:G&amp;"-"&amp;E:E&amp;"-"&amp;F:F,'IGT Calculation_1stHalf'!A:A,0))</f>
        <v>0</v>
      </c>
      <c r="M142" s="36">
        <f t="shared" si="11"/>
        <v>0</v>
      </c>
      <c r="N142" s="37">
        <f t="shared" si="12"/>
        <v>0</v>
      </c>
    </row>
    <row r="143" spans="1:14" x14ac:dyDescent="0.25">
      <c r="A143" s="48">
        <v>90</v>
      </c>
      <c r="B143" t="s">
        <v>21</v>
      </c>
      <c r="C143" s="27">
        <v>681912518.65225732</v>
      </c>
      <c r="D143" t="s">
        <v>21</v>
      </c>
      <c r="E143" t="s">
        <v>20</v>
      </c>
      <c r="F143" t="s">
        <v>10</v>
      </c>
      <c r="G143" t="s">
        <v>120</v>
      </c>
      <c r="H143" s="29">
        <f>_xlfn.IFS(F143="STAR Kids",INDEX('ATLIS Percentages'!D:D,MATCH($G:$G&amp;" "&amp;$E:$E,'ATLIS Percentages'!$A:$A,0)),
F143="STAR+PLUS",INDEX('ATLIS Percentages'!E:E,MATCH($G:$G&amp;" "&amp;$E:$E,'ATLIS Percentages'!$A:$A,0)),
F143="STAR",INDEX('ATLIS Percentages'!F:F,MATCH($G:$G&amp;" "&amp;$E:$E,'ATLIS Percentages'!$A:$A,0)))</f>
        <v>2.3996712949541366E-2</v>
      </c>
      <c r="I143" s="30">
        <f t="shared" si="9"/>
        <v>16363658.970000001</v>
      </c>
      <c r="J143" s="30">
        <f t="shared" si="10"/>
        <v>7067333.4000000004</v>
      </c>
      <c r="K143" s="30">
        <f>INDEX('IGT Calculation_1stHalf'!J:J,MATCH($A:$A&amp;"-"&amp;$G:$G&amp;"-"&amp;$E:$E&amp;"-"&amp;$F:$F,'IGT Calculation_1stHalf'!A:A,0))</f>
        <v>8531300.1400000006</v>
      </c>
      <c r="L143" s="30">
        <f>INDEX('IGT Calculation_1stHalf'!K:K,MATCH(A:A&amp;"-"&amp;G:G&amp;"-"&amp;E:E&amp;"-"&amp;F:F,'IGT Calculation_1stHalf'!A:A,0))</f>
        <v>3684600.28</v>
      </c>
      <c r="M143" s="36">
        <f t="shared" si="11"/>
        <v>7832358.8300000001</v>
      </c>
      <c r="N143" s="37">
        <f t="shared" si="12"/>
        <v>3382733.12</v>
      </c>
    </row>
    <row r="144" spans="1:14" x14ac:dyDescent="0.25">
      <c r="A144" s="48">
        <v>93</v>
      </c>
      <c r="B144" t="s">
        <v>19</v>
      </c>
      <c r="C144" s="27">
        <v>531607024.91889703</v>
      </c>
      <c r="D144" t="s">
        <v>19</v>
      </c>
      <c r="E144" t="s">
        <v>20</v>
      </c>
      <c r="F144" t="s">
        <v>10</v>
      </c>
      <c r="G144" t="s">
        <v>120</v>
      </c>
      <c r="H144" s="29">
        <f>_xlfn.IFS(F144="STAR Kids",INDEX('ATLIS Percentages'!D:D,MATCH($G:$G&amp;" "&amp;$E:$E,'ATLIS Percentages'!$A:$A,0)),
F144="STAR+PLUS",INDEX('ATLIS Percentages'!E:E,MATCH($G:$G&amp;" "&amp;$E:$E,'ATLIS Percentages'!$A:$A,0)),
F144="STAR",INDEX('ATLIS Percentages'!F:F,MATCH($G:$G&amp;" "&amp;$E:$E,'ATLIS Percentages'!$A:$A,0)))</f>
        <v>2.3996712949541366E-2</v>
      </c>
      <c r="I144" s="30">
        <f t="shared" si="9"/>
        <v>12756821.18</v>
      </c>
      <c r="J144" s="30">
        <f t="shared" si="10"/>
        <v>5509569.0099999998</v>
      </c>
      <c r="K144" s="30">
        <f>INDEX('IGT Calculation_1stHalf'!J:J,MATCH($A:$A&amp;"-"&amp;$G:$G&amp;"-"&amp;$E:$E&amp;"-"&amp;$F:$F,'IGT Calculation_1stHalf'!A:A,0))</f>
        <v>6322084.4500000002</v>
      </c>
      <c r="L144" s="30">
        <f>INDEX('IGT Calculation_1stHalf'!K:K,MATCH(A:A&amp;"-"&amp;G:G&amp;"-"&amp;E:E&amp;"-"&amp;F:F,'IGT Calculation_1stHalf'!A:A,0))</f>
        <v>2730457.7</v>
      </c>
      <c r="M144" s="36">
        <f t="shared" si="11"/>
        <v>6434736.7300000004</v>
      </c>
      <c r="N144" s="37">
        <f t="shared" si="12"/>
        <v>2779111.32</v>
      </c>
    </row>
    <row r="145" spans="1:14" x14ac:dyDescent="0.25">
      <c r="A145" s="48">
        <v>95</v>
      </c>
      <c r="B145" t="s">
        <v>28</v>
      </c>
      <c r="C145" s="27">
        <v>153358858.00024587</v>
      </c>
      <c r="D145" t="s">
        <v>28</v>
      </c>
      <c r="E145" t="s">
        <v>20</v>
      </c>
      <c r="F145" t="s">
        <v>10</v>
      </c>
      <c r="G145" t="s">
        <v>120</v>
      </c>
      <c r="H145" s="29">
        <f>_xlfn.IFS(F145="STAR Kids",INDEX('ATLIS Percentages'!D:D,MATCH($G:$G&amp;" "&amp;$E:$E,'ATLIS Percentages'!$A:$A,0)),
F145="STAR+PLUS",INDEX('ATLIS Percentages'!E:E,MATCH($G:$G&amp;" "&amp;$E:$E,'ATLIS Percentages'!$A:$A,0)),
F145="STAR",INDEX('ATLIS Percentages'!F:F,MATCH($G:$G&amp;" "&amp;$E:$E,'ATLIS Percentages'!$A:$A,0)))</f>
        <v>2.3996712949541366E-2</v>
      </c>
      <c r="I145" s="30">
        <f t="shared" si="9"/>
        <v>3680108.49</v>
      </c>
      <c r="J145" s="30">
        <f t="shared" si="10"/>
        <v>1589409.42</v>
      </c>
      <c r="K145" s="30">
        <f>INDEX('IGT Calculation_1stHalf'!J:J,MATCH($A:$A&amp;"-"&amp;$G:$G&amp;"-"&amp;$E:$E&amp;"-"&amp;$F:$F,'IGT Calculation_1stHalf'!A:A,0))</f>
        <v>1643744.52</v>
      </c>
      <c r="L145" s="30">
        <f>INDEX('IGT Calculation_1stHalf'!K:K,MATCH(A:A&amp;"-"&amp;G:G&amp;"-"&amp;E:E&amp;"-"&amp;F:F,'IGT Calculation_1stHalf'!A:A,0))</f>
        <v>709920.11</v>
      </c>
      <c r="M145" s="36">
        <f t="shared" si="11"/>
        <v>2036363.97</v>
      </c>
      <c r="N145" s="37">
        <f t="shared" si="12"/>
        <v>879489.31</v>
      </c>
    </row>
    <row r="146" spans="1:14" x14ac:dyDescent="0.25">
      <c r="A146" s="49" t="s">
        <v>67</v>
      </c>
      <c r="B146" t="s">
        <v>68</v>
      </c>
      <c r="C146" s="27">
        <v>73197764.632494986</v>
      </c>
      <c r="D146" t="s">
        <v>68</v>
      </c>
      <c r="E146" t="s">
        <v>41</v>
      </c>
      <c r="F146" t="s">
        <v>10</v>
      </c>
      <c r="G146" t="s">
        <v>120</v>
      </c>
      <c r="H146" s="29">
        <f>_xlfn.IFS(F146="STAR Kids",INDEX('ATLIS Percentages'!D:D,MATCH($G:$G&amp;" "&amp;$E:$E,'ATLIS Percentages'!$A:$A,0)),
F146="STAR+PLUS",INDEX('ATLIS Percentages'!E:E,MATCH($G:$G&amp;" "&amp;$E:$E,'ATLIS Percentages'!$A:$A,0)),
F146="STAR",INDEX('ATLIS Percentages'!F:F,MATCH($G:$G&amp;" "&amp;$E:$E,'ATLIS Percentages'!$A:$A,0)))</f>
        <v>0</v>
      </c>
      <c r="I146" s="30">
        <f t="shared" si="9"/>
        <v>0</v>
      </c>
      <c r="J146" s="30">
        <f t="shared" si="10"/>
        <v>0</v>
      </c>
      <c r="K146" s="30">
        <f>INDEX('IGT Calculation_1stHalf'!J:J,MATCH($A:$A&amp;"-"&amp;$G:$G&amp;"-"&amp;$E:$E&amp;"-"&amp;$F:$F,'IGT Calculation_1stHalf'!A:A,0))</f>
        <v>0</v>
      </c>
      <c r="L146" s="30">
        <f>INDEX('IGT Calculation_1stHalf'!K:K,MATCH(A:A&amp;"-"&amp;G:G&amp;"-"&amp;E:E&amp;"-"&amp;F:F,'IGT Calculation_1stHalf'!A:A,0))</f>
        <v>0</v>
      </c>
      <c r="M146" s="36">
        <f t="shared" si="11"/>
        <v>0</v>
      </c>
      <c r="N146" s="37">
        <f t="shared" si="12"/>
        <v>0</v>
      </c>
    </row>
    <row r="147" spans="1:14" x14ac:dyDescent="0.25">
      <c r="A147" s="49" t="s">
        <v>53</v>
      </c>
      <c r="B147" t="s">
        <v>48</v>
      </c>
      <c r="C147" s="27">
        <v>119286250.02137092</v>
      </c>
      <c r="D147" t="s">
        <v>48</v>
      </c>
      <c r="E147" t="s">
        <v>41</v>
      </c>
      <c r="F147" t="s">
        <v>10</v>
      </c>
      <c r="G147" t="s">
        <v>120</v>
      </c>
      <c r="H147" s="29">
        <f>_xlfn.IFS(F147="STAR Kids",INDEX('ATLIS Percentages'!D:D,MATCH($G:$G&amp;" "&amp;$E:$E,'ATLIS Percentages'!$A:$A,0)),
F147="STAR+PLUS",INDEX('ATLIS Percentages'!E:E,MATCH($G:$G&amp;" "&amp;$E:$E,'ATLIS Percentages'!$A:$A,0)),
F147="STAR",INDEX('ATLIS Percentages'!F:F,MATCH($G:$G&amp;" "&amp;$E:$E,'ATLIS Percentages'!$A:$A,0)))</f>
        <v>0</v>
      </c>
      <c r="I147" s="30">
        <f t="shared" si="9"/>
        <v>0</v>
      </c>
      <c r="J147" s="30">
        <f t="shared" si="10"/>
        <v>0</v>
      </c>
      <c r="K147" s="30">
        <f>INDEX('IGT Calculation_1stHalf'!J:J,MATCH($A:$A&amp;"-"&amp;$G:$G&amp;"-"&amp;$E:$E&amp;"-"&amp;$F:$F,'IGT Calculation_1stHalf'!A:A,0))</f>
        <v>0</v>
      </c>
      <c r="L147" s="30">
        <f>INDEX('IGT Calculation_1stHalf'!K:K,MATCH(A:A&amp;"-"&amp;G:G&amp;"-"&amp;E:E&amp;"-"&amp;F:F,'IGT Calculation_1stHalf'!A:A,0))</f>
        <v>0</v>
      </c>
      <c r="M147" s="36">
        <f t="shared" si="11"/>
        <v>0</v>
      </c>
      <c r="N147" s="37">
        <f t="shared" si="12"/>
        <v>0</v>
      </c>
    </row>
    <row r="148" spans="1:14" x14ac:dyDescent="0.25">
      <c r="A148" s="49" t="s">
        <v>38</v>
      </c>
      <c r="B148" t="s">
        <v>12</v>
      </c>
      <c r="C148" s="27">
        <v>10358618.466629151</v>
      </c>
      <c r="D148" t="s">
        <v>12</v>
      </c>
      <c r="E148" t="s">
        <v>24</v>
      </c>
      <c r="F148" t="s">
        <v>10</v>
      </c>
      <c r="G148" t="s">
        <v>120</v>
      </c>
      <c r="H148" s="29">
        <f>_xlfn.IFS(F148="STAR Kids",INDEX('ATLIS Percentages'!D:D,MATCH($G:$G&amp;" "&amp;$E:$E,'ATLIS Percentages'!$A:$A,0)),
F148="STAR+PLUS",INDEX('ATLIS Percentages'!E:E,MATCH($G:$G&amp;" "&amp;$E:$E,'ATLIS Percentages'!$A:$A,0)),
F148="STAR",INDEX('ATLIS Percentages'!F:F,MATCH($G:$G&amp;" "&amp;$E:$E,'ATLIS Percentages'!$A:$A,0)))</f>
        <v>4.4389343447936998E-2</v>
      </c>
      <c r="I148" s="30">
        <f t="shared" si="9"/>
        <v>459812.27</v>
      </c>
      <c r="J148" s="30">
        <f t="shared" si="10"/>
        <v>198589.24</v>
      </c>
      <c r="K148" s="30">
        <f>INDEX('IGT Calculation_1stHalf'!J:J,MATCH($A:$A&amp;"-"&amp;$G:$G&amp;"-"&amp;$E:$E&amp;"-"&amp;$F:$F,'IGT Calculation_1stHalf'!A:A,0))</f>
        <v>233388.25</v>
      </c>
      <c r="L148" s="30">
        <f>INDEX('IGT Calculation_1stHalf'!K:K,MATCH(A:A&amp;"-"&amp;G:G&amp;"-"&amp;E:E&amp;"-"&amp;F:F,'IGT Calculation_1stHalf'!A:A,0))</f>
        <v>100798.52</v>
      </c>
      <c r="M148" s="36">
        <f t="shared" si="11"/>
        <v>226424.02</v>
      </c>
      <c r="N148" s="37">
        <f t="shared" si="12"/>
        <v>97790.720000000001</v>
      </c>
    </row>
    <row r="149" spans="1:14" x14ac:dyDescent="0.25">
      <c r="A149" s="49" t="s">
        <v>76</v>
      </c>
      <c r="B149" t="s">
        <v>21</v>
      </c>
      <c r="C149" s="27">
        <v>100113437.08870383</v>
      </c>
      <c r="D149" t="s">
        <v>21</v>
      </c>
      <c r="E149" t="s">
        <v>58</v>
      </c>
      <c r="F149" t="s">
        <v>14</v>
      </c>
      <c r="G149" t="s">
        <v>120</v>
      </c>
      <c r="H149" s="29">
        <f>_xlfn.IFS(F149="STAR Kids",INDEX('ATLIS Percentages'!D:D,MATCH($G:$G&amp;" "&amp;$E:$E,'ATLIS Percentages'!$A:$A,0)),
F149="STAR+PLUS",INDEX('ATLIS Percentages'!E:E,MATCH($G:$G&amp;" "&amp;$E:$E,'ATLIS Percentages'!$A:$A,0)),
F149="STAR",INDEX('ATLIS Percentages'!F:F,MATCH($G:$G&amp;" "&amp;$E:$E,'ATLIS Percentages'!$A:$A,0)))</f>
        <v>0</v>
      </c>
      <c r="I149" s="30">
        <f t="shared" si="9"/>
        <v>0</v>
      </c>
      <c r="J149" s="30">
        <f t="shared" si="10"/>
        <v>0</v>
      </c>
      <c r="K149" s="30">
        <f>INDEX('IGT Calculation_1stHalf'!J:J,MATCH($A:$A&amp;"-"&amp;$G:$G&amp;"-"&amp;$E:$E&amp;"-"&amp;$F:$F,'IGT Calculation_1stHalf'!A:A,0))</f>
        <v>0</v>
      </c>
      <c r="L149" s="30">
        <f>INDEX('IGT Calculation_1stHalf'!K:K,MATCH(A:A&amp;"-"&amp;G:G&amp;"-"&amp;E:E&amp;"-"&amp;F:F,'IGT Calculation_1stHalf'!A:A,0))</f>
        <v>0</v>
      </c>
      <c r="M149" s="36">
        <f t="shared" si="11"/>
        <v>0</v>
      </c>
      <c r="N149" s="37">
        <f t="shared" si="12"/>
        <v>0</v>
      </c>
    </row>
    <row r="150" spans="1:14" x14ac:dyDescent="0.25">
      <c r="A150" s="49" t="s">
        <v>94</v>
      </c>
      <c r="B150" t="s">
        <v>8</v>
      </c>
      <c r="C150" s="27">
        <v>117206397.43237084</v>
      </c>
      <c r="D150" t="s">
        <v>8</v>
      </c>
      <c r="E150" t="s">
        <v>58</v>
      </c>
      <c r="F150" t="s">
        <v>14</v>
      </c>
      <c r="G150" t="s">
        <v>120</v>
      </c>
      <c r="H150" s="29">
        <f>_xlfn.IFS(F150="STAR Kids",INDEX('ATLIS Percentages'!D:D,MATCH($G:$G&amp;" "&amp;$E:$E,'ATLIS Percentages'!$A:$A,0)),
F150="STAR+PLUS",INDEX('ATLIS Percentages'!E:E,MATCH($G:$G&amp;" "&amp;$E:$E,'ATLIS Percentages'!$A:$A,0)),
F150="STAR",INDEX('ATLIS Percentages'!F:F,MATCH($G:$G&amp;" "&amp;$E:$E,'ATLIS Percentages'!$A:$A,0)))</f>
        <v>0</v>
      </c>
      <c r="I150" s="30">
        <f t="shared" si="9"/>
        <v>0</v>
      </c>
      <c r="J150" s="30">
        <f t="shared" si="10"/>
        <v>0</v>
      </c>
      <c r="K150" s="30">
        <f>INDEX('IGT Calculation_1stHalf'!J:J,MATCH($A:$A&amp;"-"&amp;$G:$G&amp;"-"&amp;$E:$E&amp;"-"&amp;$F:$F,'IGT Calculation_1stHalf'!A:A,0))</f>
        <v>0</v>
      </c>
      <c r="L150" s="30">
        <f>INDEX('IGT Calculation_1stHalf'!K:K,MATCH(A:A&amp;"-"&amp;G:G&amp;"-"&amp;E:E&amp;"-"&amp;F:F,'IGT Calculation_1stHalf'!A:A,0))</f>
        <v>0</v>
      </c>
      <c r="M150" s="36">
        <f t="shared" si="11"/>
        <v>0</v>
      </c>
      <c r="N150" s="37">
        <f t="shared" si="12"/>
        <v>0</v>
      </c>
    </row>
    <row r="151" spans="1:14" x14ac:dyDescent="0.25">
      <c r="A151" s="49" t="s">
        <v>90</v>
      </c>
      <c r="B151" t="s">
        <v>28</v>
      </c>
      <c r="C151" s="27">
        <v>77817900.632779434</v>
      </c>
      <c r="D151" t="s">
        <v>28</v>
      </c>
      <c r="E151" t="s">
        <v>13</v>
      </c>
      <c r="F151" t="s">
        <v>10</v>
      </c>
      <c r="G151" t="s">
        <v>120</v>
      </c>
      <c r="H151" s="29">
        <f>_xlfn.IFS(F151="STAR Kids",INDEX('ATLIS Percentages'!D:D,MATCH($G:$G&amp;" "&amp;$E:$E,'ATLIS Percentages'!$A:$A,0)),
F151="STAR+PLUS",INDEX('ATLIS Percentages'!E:E,MATCH($G:$G&amp;" "&amp;$E:$E,'ATLIS Percentages'!$A:$A,0)),
F151="STAR",INDEX('ATLIS Percentages'!F:F,MATCH($G:$G&amp;" "&amp;$E:$E,'ATLIS Percentages'!$A:$A,0)))</f>
        <v>0</v>
      </c>
      <c r="I151" s="30">
        <f t="shared" si="9"/>
        <v>0</v>
      </c>
      <c r="J151" s="30">
        <f t="shared" si="10"/>
        <v>0</v>
      </c>
      <c r="K151" s="30">
        <f>INDEX('IGT Calculation_1stHalf'!J:J,MATCH($A:$A&amp;"-"&amp;$G:$G&amp;"-"&amp;$E:$E&amp;"-"&amp;$F:$F,'IGT Calculation_1stHalf'!A:A,0))</f>
        <v>0</v>
      </c>
      <c r="L151" s="30">
        <f>INDEX('IGT Calculation_1stHalf'!K:K,MATCH(A:A&amp;"-"&amp;G:G&amp;"-"&amp;E:E&amp;"-"&amp;F:F,'IGT Calculation_1stHalf'!A:A,0))</f>
        <v>0</v>
      </c>
      <c r="M151" s="36">
        <f t="shared" si="11"/>
        <v>0</v>
      </c>
      <c r="N151" s="37">
        <f t="shared" si="12"/>
        <v>0</v>
      </c>
    </row>
    <row r="152" spans="1:14" x14ac:dyDescent="0.25">
      <c r="A152" s="49" t="s">
        <v>97</v>
      </c>
      <c r="B152" t="s">
        <v>12</v>
      </c>
      <c r="C152" s="27">
        <v>445637855.48545367</v>
      </c>
      <c r="D152" t="s">
        <v>12</v>
      </c>
      <c r="E152" t="s">
        <v>13</v>
      </c>
      <c r="F152" t="s">
        <v>10</v>
      </c>
      <c r="G152" t="s">
        <v>120</v>
      </c>
      <c r="H152" s="29">
        <f>_xlfn.IFS(F152="STAR Kids",INDEX('ATLIS Percentages'!D:D,MATCH($G:$G&amp;" "&amp;$E:$E,'ATLIS Percentages'!$A:$A,0)),
F152="STAR+PLUS",INDEX('ATLIS Percentages'!E:E,MATCH($G:$G&amp;" "&amp;$E:$E,'ATLIS Percentages'!$A:$A,0)),
F152="STAR",INDEX('ATLIS Percentages'!F:F,MATCH($G:$G&amp;" "&amp;$E:$E,'ATLIS Percentages'!$A:$A,0)))</f>
        <v>0</v>
      </c>
      <c r="I152" s="30">
        <f t="shared" si="9"/>
        <v>0</v>
      </c>
      <c r="J152" s="30">
        <f t="shared" si="10"/>
        <v>0</v>
      </c>
      <c r="K152" s="30">
        <f>INDEX('IGT Calculation_1stHalf'!J:J,MATCH($A:$A&amp;"-"&amp;$G:$G&amp;"-"&amp;$E:$E&amp;"-"&amp;$F:$F,'IGT Calculation_1stHalf'!A:A,0))</f>
        <v>0</v>
      </c>
      <c r="L152" s="30">
        <f>INDEX('IGT Calculation_1stHalf'!K:K,MATCH(A:A&amp;"-"&amp;G:G&amp;"-"&amp;E:E&amp;"-"&amp;F:F,'IGT Calculation_1stHalf'!A:A,0))</f>
        <v>0</v>
      </c>
      <c r="M152" s="36">
        <f t="shared" si="11"/>
        <v>0</v>
      </c>
      <c r="N152" s="37">
        <f t="shared" si="12"/>
        <v>0</v>
      </c>
    </row>
    <row r="153" spans="1:14" x14ac:dyDescent="0.25">
      <c r="A153" s="49" t="s">
        <v>63</v>
      </c>
      <c r="B153" t="s">
        <v>21</v>
      </c>
      <c r="C153" s="27">
        <v>0</v>
      </c>
      <c r="D153" t="s">
        <v>21</v>
      </c>
      <c r="E153" t="s">
        <v>13</v>
      </c>
      <c r="F153" t="s">
        <v>14</v>
      </c>
      <c r="G153" t="s">
        <v>120</v>
      </c>
      <c r="H153" s="29">
        <f>_xlfn.IFS(F153="STAR Kids",INDEX('ATLIS Percentages'!D:D,MATCH($G:$G&amp;" "&amp;$E:$E,'ATLIS Percentages'!$A:$A,0)),
F153="STAR+PLUS",INDEX('ATLIS Percentages'!E:E,MATCH($G:$G&amp;" "&amp;$E:$E,'ATLIS Percentages'!$A:$A,0)),
F153="STAR",INDEX('ATLIS Percentages'!F:F,MATCH($G:$G&amp;" "&amp;$E:$E,'ATLIS Percentages'!$A:$A,0)))</f>
        <v>0</v>
      </c>
      <c r="I153" s="30">
        <f t="shared" si="9"/>
        <v>0</v>
      </c>
      <c r="J153" s="30">
        <f t="shared" si="10"/>
        <v>0</v>
      </c>
      <c r="K153" s="30">
        <f>INDEX('IGT Calculation_1stHalf'!J:J,MATCH($A:$A&amp;"-"&amp;$G:$G&amp;"-"&amp;$E:$E&amp;"-"&amp;$F:$F,'IGT Calculation_1stHalf'!A:A,0))</f>
        <v>0</v>
      </c>
      <c r="L153" s="30">
        <f>INDEX('IGT Calculation_1stHalf'!K:K,MATCH(A:A&amp;"-"&amp;G:G&amp;"-"&amp;E:E&amp;"-"&amp;F:F,'IGT Calculation_1stHalf'!A:A,0))</f>
        <v>0</v>
      </c>
      <c r="M153" s="36">
        <f t="shared" si="11"/>
        <v>0</v>
      </c>
      <c r="N153" s="37">
        <f t="shared" si="12"/>
        <v>0</v>
      </c>
    </row>
    <row r="154" spans="1:14" x14ac:dyDescent="0.25">
      <c r="A154" s="49" t="s">
        <v>11</v>
      </c>
      <c r="B154" t="s">
        <v>12</v>
      </c>
      <c r="C154" s="27">
        <v>1344486239.1811943</v>
      </c>
      <c r="D154" t="s">
        <v>12</v>
      </c>
      <c r="E154" t="s">
        <v>13</v>
      </c>
      <c r="F154" t="s">
        <v>14</v>
      </c>
      <c r="G154" t="s">
        <v>120</v>
      </c>
      <c r="H154" s="29">
        <f>_xlfn.IFS(F154="STAR Kids",INDEX('ATLIS Percentages'!D:D,MATCH($G:$G&amp;" "&amp;$E:$E,'ATLIS Percentages'!$A:$A,0)),
F154="STAR+PLUS",INDEX('ATLIS Percentages'!E:E,MATCH($G:$G&amp;" "&amp;$E:$E,'ATLIS Percentages'!$A:$A,0)),
F154="STAR",INDEX('ATLIS Percentages'!F:F,MATCH($G:$G&amp;" "&amp;$E:$E,'ATLIS Percentages'!$A:$A,0)))</f>
        <v>0</v>
      </c>
      <c r="I154" s="30">
        <f t="shared" si="9"/>
        <v>0</v>
      </c>
      <c r="J154" s="30">
        <f t="shared" si="10"/>
        <v>0</v>
      </c>
      <c r="K154" s="30">
        <f>INDEX('IGT Calculation_1stHalf'!J:J,MATCH($A:$A&amp;"-"&amp;$G:$G&amp;"-"&amp;$E:$E&amp;"-"&amp;$F:$F,'IGT Calculation_1stHalf'!A:A,0))</f>
        <v>0</v>
      </c>
      <c r="L154" s="30">
        <f>INDEX('IGT Calculation_1stHalf'!K:K,MATCH(A:A&amp;"-"&amp;G:G&amp;"-"&amp;E:E&amp;"-"&amp;F:F,'IGT Calculation_1stHalf'!A:A,0))</f>
        <v>0</v>
      </c>
      <c r="M154" s="36">
        <f t="shared" si="11"/>
        <v>0</v>
      </c>
      <c r="N154" s="37">
        <f t="shared" si="12"/>
        <v>0</v>
      </c>
    </row>
    <row r="155" spans="1:14" x14ac:dyDescent="0.25">
      <c r="A155" s="49" t="s">
        <v>52</v>
      </c>
      <c r="B155" t="s">
        <v>28</v>
      </c>
      <c r="C155" s="27">
        <v>491194388.96658272</v>
      </c>
      <c r="D155" t="s">
        <v>28</v>
      </c>
      <c r="E155" t="s">
        <v>13</v>
      </c>
      <c r="F155" t="s">
        <v>14</v>
      </c>
      <c r="G155" t="s">
        <v>120</v>
      </c>
      <c r="H155" s="29">
        <f>_xlfn.IFS(F155="STAR Kids",INDEX('ATLIS Percentages'!D:D,MATCH($G:$G&amp;" "&amp;$E:$E,'ATLIS Percentages'!$A:$A,0)),
F155="STAR+PLUS",INDEX('ATLIS Percentages'!E:E,MATCH($G:$G&amp;" "&amp;$E:$E,'ATLIS Percentages'!$A:$A,0)),
F155="STAR",INDEX('ATLIS Percentages'!F:F,MATCH($G:$G&amp;" "&amp;$E:$E,'ATLIS Percentages'!$A:$A,0)))</f>
        <v>0</v>
      </c>
      <c r="I155" s="30">
        <f t="shared" si="9"/>
        <v>0</v>
      </c>
      <c r="J155" s="30">
        <f t="shared" si="10"/>
        <v>0</v>
      </c>
      <c r="K155" s="30">
        <f>INDEX('IGT Calculation_1stHalf'!J:J,MATCH($A:$A&amp;"-"&amp;$G:$G&amp;"-"&amp;$E:$E&amp;"-"&amp;$F:$F,'IGT Calculation_1stHalf'!A:A,0))</f>
        <v>0</v>
      </c>
      <c r="L155" s="30">
        <f>INDEX('IGT Calculation_1stHalf'!K:K,MATCH(A:A&amp;"-"&amp;G:G&amp;"-"&amp;E:E&amp;"-"&amp;F:F,'IGT Calculation_1stHalf'!A:A,0))</f>
        <v>0</v>
      </c>
      <c r="M155" s="36">
        <f t="shared" si="11"/>
        <v>0</v>
      </c>
      <c r="N155" s="37">
        <f t="shared" si="12"/>
        <v>0</v>
      </c>
    </row>
    <row r="156" spans="1:14" x14ac:dyDescent="0.25">
      <c r="A156" s="49" t="s">
        <v>62</v>
      </c>
      <c r="B156" t="s">
        <v>21</v>
      </c>
      <c r="C156" s="27">
        <v>23139400.913038518</v>
      </c>
      <c r="D156" t="s">
        <v>21</v>
      </c>
      <c r="E156" t="s">
        <v>5</v>
      </c>
      <c r="F156" t="s">
        <v>10</v>
      </c>
      <c r="G156" t="s">
        <v>120</v>
      </c>
      <c r="H156" s="29">
        <f>_xlfn.IFS(F156="STAR Kids",INDEX('ATLIS Percentages'!D:D,MATCH($G:$G&amp;" "&amp;$E:$E,'ATLIS Percentages'!$A:$A,0)),
F156="STAR+PLUS",INDEX('ATLIS Percentages'!E:E,MATCH($G:$G&amp;" "&amp;$E:$E,'ATLIS Percentages'!$A:$A,0)),
F156="STAR",INDEX('ATLIS Percentages'!F:F,MATCH($G:$G&amp;" "&amp;$E:$E,'ATLIS Percentages'!$A:$A,0)))</f>
        <v>0</v>
      </c>
      <c r="I156" s="30">
        <f t="shared" si="9"/>
        <v>0</v>
      </c>
      <c r="J156" s="30">
        <f t="shared" si="10"/>
        <v>0</v>
      </c>
      <c r="K156" s="30">
        <f>INDEX('IGT Calculation_1stHalf'!J:J,MATCH($A:$A&amp;"-"&amp;$G:$G&amp;"-"&amp;$E:$E&amp;"-"&amp;$F:$F,'IGT Calculation_1stHalf'!A:A,0))</f>
        <v>0</v>
      </c>
      <c r="L156" s="30">
        <f>INDEX('IGT Calculation_1stHalf'!K:K,MATCH(A:A&amp;"-"&amp;G:G&amp;"-"&amp;E:E&amp;"-"&amp;F:F,'IGT Calculation_1stHalf'!A:A,0))</f>
        <v>0</v>
      </c>
      <c r="M156" s="36">
        <f t="shared" si="11"/>
        <v>0</v>
      </c>
      <c r="N156" s="37">
        <f t="shared" si="12"/>
        <v>0</v>
      </c>
    </row>
    <row r="157" spans="1:14" x14ac:dyDescent="0.25">
      <c r="A157" s="49" t="s">
        <v>93</v>
      </c>
      <c r="B157" t="s">
        <v>16</v>
      </c>
      <c r="C157" s="27">
        <v>64865126.863660857</v>
      </c>
      <c r="D157" t="s">
        <v>16</v>
      </c>
      <c r="E157" t="s">
        <v>5</v>
      </c>
      <c r="F157" t="s">
        <v>10</v>
      </c>
      <c r="G157" t="s">
        <v>120</v>
      </c>
      <c r="H157" s="29">
        <f>_xlfn.IFS(F157="STAR Kids",INDEX('ATLIS Percentages'!D:D,MATCH($G:$G&amp;" "&amp;$E:$E,'ATLIS Percentages'!$A:$A,0)),
F157="STAR+PLUS",INDEX('ATLIS Percentages'!E:E,MATCH($G:$G&amp;" "&amp;$E:$E,'ATLIS Percentages'!$A:$A,0)),
F157="STAR",INDEX('ATLIS Percentages'!F:F,MATCH($G:$G&amp;" "&amp;$E:$E,'ATLIS Percentages'!$A:$A,0)))</f>
        <v>0</v>
      </c>
      <c r="I157" s="30">
        <f t="shared" si="9"/>
        <v>0</v>
      </c>
      <c r="J157" s="30">
        <f t="shared" si="10"/>
        <v>0</v>
      </c>
      <c r="K157" s="30">
        <f>INDEX('IGT Calculation_1stHalf'!J:J,MATCH($A:$A&amp;"-"&amp;$G:$G&amp;"-"&amp;$E:$E&amp;"-"&amp;$F:$F,'IGT Calculation_1stHalf'!A:A,0))</f>
        <v>0</v>
      </c>
      <c r="L157" s="30">
        <f>INDEX('IGT Calculation_1stHalf'!K:K,MATCH(A:A&amp;"-"&amp;G:G&amp;"-"&amp;E:E&amp;"-"&amp;F:F,'IGT Calculation_1stHalf'!A:A,0))</f>
        <v>0</v>
      </c>
      <c r="M157" s="36">
        <f t="shared" si="11"/>
        <v>0</v>
      </c>
      <c r="N157" s="37">
        <f t="shared" si="12"/>
        <v>0</v>
      </c>
    </row>
    <row r="158" spans="1:14" x14ac:dyDescent="0.25">
      <c r="A158" s="49" t="s">
        <v>87</v>
      </c>
      <c r="B158" t="s">
        <v>28</v>
      </c>
      <c r="C158" s="27">
        <v>14120781.308265431</v>
      </c>
      <c r="D158" t="s">
        <v>28</v>
      </c>
      <c r="E158" t="s">
        <v>5</v>
      </c>
      <c r="F158" t="s">
        <v>10</v>
      </c>
      <c r="G158" t="s">
        <v>120</v>
      </c>
      <c r="H158" s="29">
        <f>_xlfn.IFS(F158="STAR Kids",INDEX('ATLIS Percentages'!D:D,MATCH($G:$G&amp;" "&amp;$E:$E,'ATLIS Percentages'!$A:$A,0)),
F158="STAR+PLUS",INDEX('ATLIS Percentages'!E:E,MATCH($G:$G&amp;" "&amp;$E:$E,'ATLIS Percentages'!$A:$A,0)),
F158="STAR",INDEX('ATLIS Percentages'!F:F,MATCH($G:$G&amp;" "&amp;$E:$E,'ATLIS Percentages'!$A:$A,0)))</f>
        <v>0</v>
      </c>
      <c r="I158" s="30">
        <f t="shared" si="9"/>
        <v>0</v>
      </c>
      <c r="J158" s="30">
        <f t="shared" si="10"/>
        <v>0</v>
      </c>
      <c r="K158" s="30">
        <f>INDEX('IGT Calculation_1stHalf'!J:J,MATCH($A:$A&amp;"-"&amp;$G:$G&amp;"-"&amp;$E:$E&amp;"-"&amp;$F:$F,'IGT Calculation_1stHalf'!A:A,0))</f>
        <v>0</v>
      </c>
      <c r="L158" s="30">
        <f>INDEX('IGT Calculation_1stHalf'!K:K,MATCH(A:A&amp;"-"&amp;G:G&amp;"-"&amp;E:E&amp;"-"&amp;F:F,'IGT Calculation_1stHalf'!A:A,0))</f>
        <v>0</v>
      </c>
      <c r="M158" s="36">
        <f t="shared" si="11"/>
        <v>0</v>
      </c>
      <c r="N158" s="37">
        <f t="shared" si="12"/>
        <v>0</v>
      </c>
    </row>
    <row r="159" spans="1:14" x14ac:dyDescent="0.25">
      <c r="A159" s="49" t="s">
        <v>57</v>
      </c>
      <c r="B159" t="s">
        <v>4</v>
      </c>
      <c r="C159" s="27">
        <v>125641431.45384739</v>
      </c>
      <c r="D159" t="s">
        <v>4</v>
      </c>
      <c r="E159" t="s">
        <v>5</v>
      </c>
      <c r="F159" t="s">
        <v>10</v>
      </c>
      <c r="G159" t="s">
        <v>120</v>
      </c>
      <c r="H159" s="29">
        <f>_xlfn.IFS(F159="STAR Kids",INDEX('ATLIS Percentages'!D:D,MATCH($G:$G&amp;" "&amp;$E:$E,'ATLIS Percentages'!$A:$A,0)),
F159="STAR+PLUS",INDEX('ATLIS Percentages'!E:E,MATCH($G:$G&amp;" "&amp;$E:$E,'ATLIS Percentages'!$A:$A,0)),
F159="STAR",INDEX('ATLIS Percentages'!F:F,MATCH($G:$G&amp;" "&amp;$E:$E,'ATLIS Percentages'!$A:$A,0)))</f>
        <v>0</v>
      </c>
      <c r="I159" s="30">
        <f t="shared" si="9"/>
        <v>0</v>
      </c>
      <c r="J159" s="30">
        <f t="shared" si="10"/>
        <v>0</v>
      </c>
      <c r="K159" s="30">
        <f>INDEX('IGT Calculation_1stHalf'!J:J,MATCH($A:$A&amp;"-"&amp;$G:$G&amp;"-"&amp;$E:$E&amp;"-"&amp;$F:$F,'IGT Calculation_1stHalf'!A:A,0))</f>
        <v>0</v>
      </c>
      <c r="L159" s="30">
        <f>INDEX('IGT Calculation_1stHalf'!K:K,MATCH(A:A&amp;"-"&amp;G:G&amp;"-"&amp;E:E&amp;"-"&amp;F:F,'IGT Calculation_1stHalf'!A:A,0))</f>
        <v>0</v>
      </c>
      <c r="M159" s="36">
        <f t="shared" si="11"/>
        <v>0</v>
      </c>
      <c r="N159" s="37">
        <f t="shared" si="12"/>
        <v>0</v>
      </c>
    </row>
    <row r="160" spans="1:14" x14ac:dyDescent="0.25">
      <c r="A160" s="49" t="s">
        <v>86</v>
      </c>
      <c r="B160" t="s">
        <v>12</v>
      </c>
      <c r="C160" s="27">
        <v>75264292.34095858</v>
      </c>
      <c r="D160" t="s">
        <v>12</v>
      </c>
      <c r="E160" t="s">
        <v>5</v>
      </c>
      <c r="F160" t="s">
        <v>10</v>
      </c>
      <c r="G160" t="s">
        <v>120</v>
      </c>
      <c r="H160" s="29">
        <f>_xlfn.IFS(F160="STAR Kids",INDEX('ATLIS Percentages'!D:D,MATCH($G:$G&amp;" "&amp;$E:$E,'ATLIS Percentages'!$A:$A,0)),
F160="STAR+PLUS",INDEX('ATLIS Percentages'!E:E,MATCH($G:$G&amp;" "&amp;$E:$E,'ATLIS Percentages'!$A:$A,0)),
F160="STAR",INDEX('ATLIS Percentages'!F:F,MATCH($G:$G&amp;" "&amp;$E:$E,'ATLIS Percentages'!$A:$A,0)))</f>
        <v>0</v>
      </c>
      <c r="I160" s="30">
        <f t="shared" si="9"/>
        <v>0</v>
      </c>
      <c r="J160" s="30">
        <f t="shared" si="10"/>
        <v>0</v>
      </c>
      <c r="K160" s="30">
        <f>INDEX('IGT Calculation_1stHalf'!J:J,MATCH($A:$A&amp;"-"&amp;$G:$G&amp;"-"&amp;$E:$E&amp;"-"&amp;$F:$F,'IGT Calculation_1stHalf'!A:A,0))</f>
        <v>0</v>
      </c>
      <c r="L160" s="30">
        <f>INDEX('IGT Calculation_1stHalf'!K:K,MATCH(A:A&amp;"-"&amp;G:G&amp;"-"&amp;E:E&amp;"-"&amp;F:F,'IGT Calculation_1stHalf'!A:A,0))</f>
        <v>0</v>
      </c>
      <c r="M160" s="36">
        <f t="shared" si="11"/>
        <v>0</v>
      </c>
      <c r="N160" s="37">
        <f t="shared" si="12"/>
        <v>0</v>
      </c>
    </row>
    <row r="161" spans="1:14" x14ac:dyDescent="0.25">
      <c r="A161" s="49" t="s">
        <v>35</v>
      </c>
      <c r="B161" t="s">
        <v>21</v>
      </c>
      <c r="C161" s="27">
        <v>171099617.8477461</v>
      </c>
      <c r="D161" t="s">
        <v>21</v>
      </c>
      <c r="E161" t="s">
        <v>5</v>
      </c>
      <c r="F161" t="s">
        <v>14</v>
      </c>
      <c r="G161" t="s">
        <v>120</v>
      </c>
      <c r="H161" s="29">
        <f>_xlfn.IFS(F161="STAR Kids",INDEX('ATLIS Percentages'!D:D,MATCH($G:$G&amp;" "&amp;$E:$E,'ATLIS Percentages'!$A:$A,0)),
F161="STAR+PLUS",INDEX('ATLIS Percentages'!E:E,MATCH($G:$G&amp;" "&amp;$E:$E,'ATLIS Percentages'!$A:$A,0)),
F161="STAR",INDEX('ATLIS Percentages'!F:F,MATCH($G:$G&amp;" "&amp;$E:$E,'ATLIS Percentages'!$A:$A,0)))</f>
        <v>0</v>
      </c>
      <c r="I161" s="30">
        <f t="shared" si="9"/>
        <v>0</v>
      </c>
      <c r="J161" s="30">
        <f t="shared" si="10"/>
        <v>0</v>
      </c>
      <c r="K161" s="30">
        <f>INDEX('IGT Calculation_1stHalf'!J:J,MATCH($A:$A&amp;"-"&amp;$G:$G&amp;"-"&amp;$E:$E&amp;"-"&amp;$F:$F,'IGT Calculation_1stHalf'!A:A,0))</f>
        <v>0</v>
      </c>
      <c r="L161" s="30">
        <f>INDEX('IGT Calculation_1stHalf'!K:K,MATCH(A:A&amp;"-"&amp;G:G&amp;"-"&amp;E:E&amp;"-"&amp;F:F,'IGT Calculation_1stHalf'!A:A,0))</f>
        <v>0</v>
      </c>
      <c r="M161" s="36">
        <f t="shared" si="11"/>
        <v>0</v>
      </c>
      <c r="N161" s="37">
        <f t="shared" si="12"/>
        <v>0</v>
      </c>
    </row>
    <row r="162" spans="1:14" x14ac:dyDescent="0.25">
      <c r="A162" s="49" t="s">
        <v>30</v>
      </c>
      <c r="B162" t="s">
        <v>12</v>
      </c>
      <c r="C162" s="27">
        <v>0</v>
      </c>
      <c r="D162" t="s">
        <v>12</v>
      </c>
      <c r="E162" t="s">
        <v>5</v>
      </c>
      <c r="F162" t="s">
        <v>14</v>
      </c>
      <c r="G162" t="s">
        <v>120</v>
      </c>
      <c r="H162" s="29">
        <f>_xlfn.IFS(F162="STAR Kids",INDEX('ATLIS Percentages'!D:D,MATCH($G:$G&amp;" "&amp;$E:$E,'ATLIS Percentages'!$A:$A,0)),
F162="STAR+PLUS",INDEX('ATLIS Percentages'!E:E,MATCH($G:$G&amp;" "&amp;$E:$E,'ATLIS Percentages'!$A:$A,0)),
F162="STAR",INDEX('ATLIS Percentages'!F:F,MATCH($G:$G&amp;" "&amp;$E:$E,'ATLIS Percentages'!$A:$A,0)))</f>
        <v>0</v>
      </c>
      <c r="I162" s="30">
        <f t="shared" si="9"/>
        <v>0</v>
      </c>
      <c r="J162" s="30">
        <f t="shared" si="10"/>
        <v>0</v>
      </c>
      <c r="K162" s="30">
        <f>INDEX('IGT Calculation_1stHalf'!J:J,MATCH($A:$A&amp;"-"&amp;$G:$G&amp;"-"&amp;$E:$E&amp;"-"&amp;$F:$F,'IGT Calculation_1stHalf'!A:A,0))</f>
        <v>0</v>
      </c>
      <c r="L162" s="30">
        <f>INDEX('IGT Calculation_1stHalf'!K:K,MATCH(A:A&amp;"-"&amp;G:G&amp;"-"&amp;E:E&amp;"-"&amp;F:F,'IGT Calculation_1stHalf'!A:A,0))</f>
        <v>0</v>
      </c>
      <c r="M162" s="36">
        <f t="shared" si="11"/>
        <v>0</v>
      </c>
      <c r="N162" s="37">
        <f t="shared" si="12"/>
        <v>0</v>
      </c>
    </row>
    <row r="163" spans="1:14" x14ac:dyDescent="0.25">
      <c r="A163" s="49" t="s">
        <v>27</v>
      </c>
      <c r="B163" t="s">
        <v>28</v>
      </c>
      <c r="C163" s="27">
        <v>170571811.50883949</v>
      </c>
      <c r="D163" t="s">
        <v>28</v>
      </c>
      <c r="E163" t="s">
        <v>5</v>
      </c>
      <c r="F163" t="s">
        <v>14</v>
      </c>
      <c r="G163" t="s">
        <v>120</v>
      </c>
      <c r="H163" s="29">
        <f>_xlfn.IFS(F163="STAR Kids",INDEX('ATLIS Percentages'!D:D,MATCH($G:$G&amp;" "&amp;$E:$E,'ATLIS Percentages'!$A:$A,0)),
F163="STAR+PLUS",INDEX('ATLIS Percentages'!E:E,MATCH($G:$G&amp;" "&amp;$E:$E,'ATLIS Percentages'!$A:$A,0)),
F163="STAR",INDEX('ATLIS Percentages'!F:F,MATCH($G:$G&amp;" "&amp;$E:$E,'ATLIS Percentages'!$A:$A,0)))</f>
        <v>0</v>
      </c>
      <c r="I163" s="30">
        <f t="shared" si="9"/>
        <v>0</v>
      </c>
      <c r="J163" s="30">
        <f t="shared" si="10"/>
        <v>0</v>
      </c>
      <c r="K163" s="30">
        <f>INDEX('IGT Calculation_1stHalf'!J:J,MATCH($A:$A&amp;"-"&amp;$G:$G&amp;"-"&amp;$E:$E&amp;"-"&amp;$F:$F,'IGT Calculation_1stHalf'!A:A,0))</f>
        <v>0</v>
      </c>
      <c r="L163" s="30">
        <f>INDEX('IGT Calculation_1stHalf'!K:K,MATCH(A:A&amp;"-"&amp;G:G&amp;"-"&amp;E:E&amp;"-"&amp;F:F,'IGT Calculation_1stHalf'!A:A,0))</f>
        <v>0</v>
      </c>
      <c r="M163" s="36">
        <f t="shared" si="11"/>
        <v>0</v>
      </c>
      <c r="N163" s="37">
        <f t="shared" si="12"/>
        <v>0</v>
      </c>
    </row>
    <row r="164" spans="1:14" x14ac:dyDescent="0.25">
      <c r="A164" s="49" t="s">
        <v>96</v>
      </c>
      <c r="B164" t="s">
        <v>28</v>
      </c>
      <c r="C164" s="27">
        <v>726631295.57663906</v>
      </c>
      <c r="D164" t="s">
        <v>28</v>
      </c>
      <c r="E164" t="s">
        <v>20</v>
      </c>
      <c r="F164" t="s">
        <v>14</v>
      </c>
      <c r="G164" t="s">
        <v>120</v>
      </c>
      <c r="H164" s="29">
        <f>_xlfn.IFS(F164="STAR Kids",INDEX('ATLIS Percentages'!D:D,MATCH($G:$G&amp;" "&amp;$E:$E,'ATLIS Percentages'!$A:$A,0)),
F164="STAR+PLUS",INDEX('ATLIS Percentages'!E:E,MATCH($G:$G&amp;" "&amp;$E:$E,'ATLIS Percentages'!$A:$A,0)),
F164="STAR",INDEX('ATLIS Percentages'!F:F,MATCH($G:$G&amp;" "&amp;$E:$E,'ATLIS Percentages'!$A:$A,0)))</f>
        <v>0</v>
      </c>
      <c r="I164" s="30">
        <f t="shared" si="9"/>
        <v>0</v>
      </c>
      <c r="J164" s="30">
        <f t="shared" si="10"/>
        <v>0</v>
      </c>
      <c r="K164" s="30">
        <f>INDEX('IGT Calculation_1stHalf'!J:J,MATCH($A:$A&amp;"-"&amp;$G:$G&amp;"-"&amp;$E:$E&amp;"-"&amp;$F:$F,'IGT Calculation_1stHalf'!A:A,0))</f>
        <v>0</v>
      </c>
      <c r="L164" s="30">
        <f>INDEX('IGT Calculation_1stHalf'!K:K,MATCH(A:A&amp;"-"&amp;G:G&amp;"-"&amp;E:E&amp;"-"&amp;F:F,'IGT Calculation_1stHalf'!A:A,0))</f>
        <v>0</v>
      </c>
      <c r="M164" s="36">
        <f t="shared" si="11"/>
        <v>0</v>
      </c>
      <c r="N164" s="37">
        <f t="shared" si="12"/>
        <v>0</v>
      </c>
    </row>
    <row r="165" spans="1:14" x14ac:dyDescent="0.25">
      <c r="A165" s="49" t="s">
        <v>74</v>
      </c>
      <c r="B165" t="s">
        <v>8</v>
      </c>
      <c r="C165" s="27">
        <v>555596540.30856943</v>
      </c>
      <c r="D165" t="s">
        <v>8</v>
      </c>
      <c r="E165" t="s">
        <v>20</v>
      </c>
      <c r="F165" t="s">
        <v>14</v>
      </c>
      <c r="G165" t="s">
        <v>120</v>
      </c>
      <c r="H165" s="29">
        <f>_xlfn.IFS(F165="STAR Kids",INDEX('ATLIS Percentages'!D:D,MATCH($G:$G&amp;" "&amp;$E:$E,'ATLIS Percentages'!$A:$A,0)),
F165="STAR+PLUS",INDEX('ATLIS Percentages'!E:E,MATCH($G:$G&amp;" "&amp;$E:$E,'ATLIS Percentages'!$A:$A,0)),
F165="STAR",INDEX('ATLIS Percentages'!F:F,MATCH($G:$G&amp;" "&amp;$E:$E,'ATLIS Percentages'!$A:$A,0)))</f>
        <v>0</v>
      </c>
      <c r="I165" s="30">
        <f t="shared" si="9"/>
        <v>0</v>
      </c>
      <c r="J165" s="30">
        <f t="shared" si="10"/>
        <v>0</v>
      </c>
      <c r="K165" s="30">
        <f>INDEX('IGT Calculation_1stHalf'!J:J,MATCH($A:$A&amp;"-"&amp;$G:$G&amp;"-"&amp;$E:$E&amp;"-"&amp;$F:$F,'IGT Calculation_1stHalf'!A:A,0))</f>
        <v>0</v>
      </c>
      <c r="L165" s="30">
        <f>INDEX('IGT Calculation_1stHalf'!K:K,MATCH(A:A&amp;"-"&amp;G:G&amp;"-"&amp;E:E&amp;"-"&amp;F:F,'IGT Calculation_1stHalf'!A:A,0))</f>
        <v>0</v>
      </c>
      <c r="M165" s="36">
        <f t="shared" si="11"/>
        <v>0</v>
      </c>
      <c r="N165" s="37">
        <f t="shared" si="12"/>
        <v>0</v>
      </c>
    </row>
    <row r="166" spans="1:14" x14ac:dyDescent="0.25">
      <c r="A166" s="49" t="s">
        <v>101</v>
      </c>
      <c r="B166" t="s">
        <v>21</v>
      </c>
      <c r="C166" s="27">
        <v>36135500.270875446</v>
      </c>
      <c r="D166" t="s">
        <v>21</v>
      </c>
      <c r="E166" t="s">
        <v>18</v>
      </c>
      <c r="F166" t="s">
        <v>10</v>
      </c>
      <c r="G166" t="s">
        <v>120</v>
      </c>
      <c r="H166" s="29">
        <f>_xlfn.IFS(F166="STAR Kids",INDEX('ATLIS Percentages'!D:D,MATCH($G:$G&amp;" "&amp;$E:$E,'ATLIS Percentages'!$A:$A,0)),
F166="STAR+PLUS",INDEX('ATLIS Percentages'!E:E,MATCH($G:$G&amp;" "&amp;$E:$E,'ATLIS Percentages'!$A:$A,0)),
F166="STAR",INDEX('ATLIS Percentages'!F:F,MATCH($G:$G&amp;" "&amp;$E:$E,'ATLIS Percentages'!$A:$A,0)))</f>
        <v>4.9999999999999996E-2</v>
      </c>
      <c r="I166" s="30">
        <f t="shared" si="9"/>
        <v>1806775.01</v>
      </c>
      <c r="J166" s="30">
        <f t="shared" si="10"/>
        <v>780331.67</v>
      </c>
      <c r="K166" s="30">
        <f>INDEX('IGT Calculation_1stHalf'!J:J,MATCH($A:$A&amp;"-"&amp;$G:$G&amp;"-"&amp;$E:$E&amp;"-"&amp;$F:$F,'IGT Calculation_1stHalf'!A:A,0))</f>
        <v>969752.35</v>
      </c>
      <c r="L166" s="30">
        <f>INDEX('IGT Calculation_1stHalf'!K:K,MATCH(A:A&amp;"-"&amp;G:G&amp;"-"&amp;E:E&amp;"-"&amp;F:F,'IGT Calculation_1stHalf'!A:A,0))</f>
        <v>418828.28</v>
      </c>
      <c r="M166" s="36">
        <f t="shared" si="11"/>
        <v>837022.66</v>
      </c>
      <c r="N166" s="37">
        <f t="shared" si="12"/>
        <v>361503.39</v>
      </c>
    </row>
    <row r="167" spans="1:14" x14ac:dyDescent="0.25">
      <c r="A167" s="49" t="s">
        <v>17</v>
      </c>
      <c r="B167" t="s">
        <v>8</v>
      </c>
      <c r="C167" s="27">
        <v>243925411.13753268</v>
      </c>
      <c r="D167" t="s">
        <v>8</v>
      </c>
      <c r="E167" t="s">
        <v>18</v>
      </c>
      <c r="F167" t="s">
        <v>10</v>
      </c>
      <c r="G167" t="s">
        <v>120</v>
      </c>
      <c r="H167" s="29">
        <f>_xlfn.IFS(F167="STAR Kids",INDEX('ATLIS Percentages'!D:D,MATCH($G:$G&amp;" "&amp;$E:$E,'ATLIS Percentages'!$A:$A,0)),
F167="STAR+PLUS",INDEX('ATLIS Percentages'!E:E,MATCH($G:$G&amp;" "&amp;$E:$E,'ATLIS Percentages'!$A:$A,0)),
F167="STAR",INDEX('ATLIS Percentages'!F:F,MATCH($G:$G&amp;" "&amp;$E:$E,'ATLIS Percentages'!$A:$A,0)))</f>
        <v>4.9999999999999996E-2</v>
      </c>
      <c r="I167" s="30">
        <f t="shared" si="9"/>
        <v>12196270.560000001</v>
      </c>
      <c r="J167" s="30">
        <f t="shared" si="10"/>
        <v>5267471.68</v>
      </c>
      <c r="K167" s="30">
        <f>INDEX('IGT Calculation_1stHalf'!J:J,MATCH($A:$A&amp;"-"&amp;$G:$G&amp;"-"&amp;$E:$E&amp;"-"&amp;$F:$F,'IGT Calculation_1stHalf'!A:A,0))</f>
        <v>6031329.3300000001</v>
      </c>
      <c r="L167" s="30">
        <f>INDEX('IGT Calculation_1stHalf'!K:K,MATCH(A:A&amp;"-"&amp;G:G&amp;"-"&amp;E:E&amp;"-"&amp;F:F,'IGT Calculation_1stHalf'!A:A,0))</f>
        <v>2604882.89</v>
      </c>
      <c r="M167" s="36">
        <f t="shared" si="11"/>
        <v>6164941.2300000004</v>
      </c>
      <c r="N167" s="37">
        <f t="shared" si="12"/>
        <v>2662588.7999999998</v>
      </c>
    </row>
    <row r="168" spans="1:14" x14ac:dyDescent="0.25">
      <c r="A168" s="49" t="s">
        <v>36</v>
      </c>
      <c r="B168" t="s">
        <v>37</v>
      </c>
      <c r="C168" s="27">
        <v>130808144.27970466</v>
      </c>
      <c r="D168" t="s">
        <v>37</v>
      </c>
      <c r="E168" t="s">
        <v>18</v>
      </c>
      <c r="F168" t="s">
        <v>10</v>
      </c>
      <c r="G168" t="s">
        <v>120</v>
      </c>
      <c r="H168" s="29">
        <f>_xlfn.IFS(F168="STAR Kids",INDEX('ATLIS Percentages'!D:D,MATCH($G:$G&amp;" "&amp;$E:$E,'ATLIS Percentages'!$A:$A,0)),
F168="STAR+PLUS",INDEX('ATLIS Percentages'!E:E,MATCH($G:$G&amp;" "&amp;$E:$E,'ATLIS Percentages'!$A:$A,0)),
F168="STAR",INDEX('ATLIS Percentages'!F:F,MATCH($G:$G&amp;" "&amp;$E:$E,'ATLIS Percentages'!$A:$A,0)))</f>
        <v>4.9999999999999996E-2</v>
      </c>
      <c r="I168" s="30">
        <f t="shared" si="9"/>
        <v>6540407.21</v>
      </c>
      <c r="J168" s="30">
        <f t="shared" si="10"/>
        <v>2824749.55</v>
      </c>
      <c r="K168" s="30">
        <f>INDEX('IGT Calculation_1stHalf'!J:J,MATCH($A:$A&amp;"-"&amp;$G:$G&amp;"-"&amp;$E:$E&amp;"-"&amp;$F:$F,'IGT Calculation_1stHalf'!A:A,0))</f>
        <v>3300287.37</v>
      </c>
      <c r="L168" s="30">
        <f>INDEX('IGT Calculation_1stHalf'!K:K,MATCH(A:A&amp;"-"&amp;G:G&amp;"-"&amp;E:E&amp;"-"&amp;F:F,'IGT Calculation_1stHalf'!A:A,0))</f>
        <v>1425367.71</v>
      </c>
      <c r="M168" s="36">
        <f t="shared" si="11"/>
        <v>3240119.84</v>
      </c>
      <c r="N168" s="37">
        <f t="shared" si="12"/>
        <v>1399381.84</v>
      </c>
    </row>
    <row r="169" spans="1:14" x14ac:dyDescent="0.25">
      <c r="A169" s="49" t="s">
        <v>34</v>
      </c>
      <c r="B169" t="s">
        <v>8</v>
      </c>
      <c r="C169" s="27">
        <v>272244210.99043924</v>
      </c>
      <c r="D169" t="s">
        <v>8</v>
      </c>
      <c r="E169" t="s">
        <v>18</v>
      </c>
      <c r="F169" t="s">
        <v>14</v>
      </c>
      <c r="G169" t="s">
        <v>120</v>
      </c>
      <c r="H169" s="29">
        <f>_xlfn.IFS(F169="STAR Kids",INDEX('ATLIS Percentages'!D:D,MATCH($G:$G&amp;" "&amp;$E:$E,'ATLIS Percentages'!$A:$A,0)),
F169="STAR+PLUS",INDEX('ATLIS Percentages'!E:E,MATCH($G:$G&amp;" "&amp;$E:$E,'ATLIS Percentages'!$A:$A,0)),
F169="STAR",INDEX('ATLIS Percentages'!F:F,MATCH($G:$G&amp;" "&amp;$E:$E,'ATLIS Percentages'!$A:$A,0)))</f>
        <v>0</v>
      </c>
      <c r="I169" s="30">
        <f t="shared" si="9"/>
        <v>0</v>
      </c>
      <c r="J169" s="30">
        <f t="shared" si="10"/>
        <v>0</v>
      </c>
      <c r="K169" s="30">
        <f>INDEX('IGT Calculation_1stHalf'!J:J,MATCH($A:$A&amp;"-"&amp;$G:$G&amp;"-"&amp;$E:$E&amp;"-"&amp;$F:$F,'IGT Calculation_1stHalf'!A:A,0))</f>
        <v>0</v>
      </c>
      <c r="L169" s="30">
        <f>INDEX('IGT Calculation_1stHalf'!K:K,MATCH(A:A&amp;"-"&amp;G:G&amp;"-"&amp;E:E&amp;"-"&amp;F:F,'IGT Calculation_1stHalf'!A:A,0))</f>
        <v>0</v>
      </c>
      <c r="M169" s="36">
        <f t="shared" si="11"/>
        <v>0</v>
      </c>
      <c r="N169" s="37">
        <f t="shared" si="12"/>
        <v>0</v>
      </c>
    </row>
    <row r="170" spans="1:14" x14ac:dyDescent="0.25">
      <c r="A170" s="49" t="s">
        <v>83</v>
      </c>
      <c r="B170" t="s">
        <v>12</v>
      </c>
      <c r="C170" s="27">
        <v>289389476.88540822</v>
      </c>
      <c r="D170" t="s">
        <v>12</v>
      </c>
      <c r="E170" t="s">
        <v>18</v>
      </c>
      <c r="F170" t="s">
        <v>14</v>
      </c>
      <c r="G170" t="s">
        <v>120</v>
      </c>
      <c r="H170" s="29">
        <f>_xlfn.IFS(F170="STAR Kids",INDEX('ATLIS Percentages'!D:D,MATCH($G:$G&amp;" "&amp;$E:$E,'ATLIS Percentages'!$A:$A,0)),
F170="STAR+PLUS",INDEX('ATLIS Percentages'!E:E,MATCH($G:$G&amp;" "&amp;$E:$E,'ATLIS Percentages'!$A:$A,0)),
F170="STAR",INDEX('ATLIS Percentages'!F:F,MATCH($G:$G&amp;" "&amp;$E:$E,'ATLIS Percentages'!$A:$A,0)))</f>
        <v>0</v>
      </c>
      <c r="I170" s="30">
        <f t="shared" si="9"/>
        <v>0</v>
      </c>
      <c r="J170" s="30">
        <f t="shared" si="10"/>
        <v>0</v>
      </c>
      <c r="K170" s="30">
        <f>INDEX('IGT Calculation_1stHalf'!J:J,MATCH($A:$A&amp;"-"&amp;$G:$G&amp;"-"&amp;$E:$E&amp;"-"&amp;$F:$F,'IGT Calculation_1stHalf'!A:A,0))</f>
        <v>0</v>
      </c>
      <c r="L170" s="30">
        <f>INDEX('IGT Calculation_1stHalf'!K:K,MATCH(A:A&amp;"-"&amp;G:G&amp;"-"&amp;E:E&amp;"-"&amp;F:F,'IGT Calculation_1stHalf'!A:A,0))</f>
        <v>0</v>
      </c>
      <c r="M170" s="36">
        <f t="shared" si="11"/>
        <v>0</v>
      </c>
      <c r="N170" s="37">
        <f t="shared" si="12"/>
        <v>0</v>
      </c>
    </row>
    <row r="171" spans="1:14" x14ac:dyDescent="0.25">
      <c r="A171" s="49" t="s">
        <v>98</v>
      </c>
      <c r="B171" t="s">
        <v>12</v>
      </c>
      <c r="C171" s="27">
        <v>134042872.25290932</v>
      </c>
      <c r="D171" t="s">
        <v>12</v>
      </c>
      <c r="E171" t="s">
        <v>66</v>
      </c>
      <c r="F171" t="s">
        <v>10</v>
      </c>
      <c r="G171" t="s">
        <v>120</v>
      </c>
      <c r="H171" s="29">
        <f>_xlfn.IFS(F171="STAR Kids",INDEX('ATLIS Percentages'!D:D,MATCH($G:$G&amp;" "&amp;$E:$E,'ATLIS Percentages'!$A:$A,0)),
F171="STAR+PLUS",INDEX('ATLIS Percentages'!E:E,MATCH($G:$G&amp;" "&amp;$E:$E,'ATLIS Percentages'!$A:$A,0)),
F171="STAR",INDEX('ATLIS Percentages'!F:F,MATCH($G:$G&amp;" "&amp;$E:$E,'ATLIS Percentages'!$A:$A,0)))</f>
        <v>2.7943840160574912E-2</v>
      </c>
      <c r="I171" s="30">
        <f t="shared" si="9"/>
        <v>3745672.6</v>
      </c>
      <c r="J171" s="30">
        <f t="shared" si="10"/>
        <v>1617726.03</v>
      </c>
      <c r="K171" s="30">
        <f>INDEX('IGT Calculation_1stHalf'!J:J,MATCH($A:$A&amp;"-"&amp;$G:$G&amp;"-"&amp;$E:$E&amp;"-"&amp;$F:$F,'IGT Calculation_1stHalf'!A:A,0))</f>
        <v>1964246.89</v>
      </c>
      <c r="L171" s="30">
        <f>INDEX('IGT Calculation_1stHalf'!K:K,MATCH(A:A&amp;"-"&amp;G:G&amp;"-"&amp;E:E&amp;"-"&amp;F:F,'IGT Calculation_1stHalf'!A:A,0))</f>
        <v>848342.52</v>
      </c>
      <c r="M171" s="36">
        <f t="shared" si="11"/>
        <v>1781425.71</v>
      </c>
      <c r="N171" s="37">
        <f t="shared" si="12"/>
        <v>769383.51</v>
      </c>
    </row>
    <row r="172" spans="1:14" x14ac:dyDescent="0.25">
      <c r="A172" s="49" t="s">
        <v>79</v>
      </c>
      <c r="B172" t="s">
        <v>8</v>
      </c>
      <c r="C172" s="27">
        <v>508382541.51282746</v>
      </c>
      <c r="D172" t="s">
        <v>8</v>
      </c>
      <c r="E172" t="s">
        <v>66</v>
      </c>
      <c r="F172" t="s">
        <v>10</v>
      </c>
      <c r="G172" t="s">
        <v>120</v>
      </c>
      <c r="H172" s="29">
        <f>_xlfn.IFS(F172="STAR Kids",INDEX('ATLIS Percentages'!D:D,MATCH($G:$G&amp;" "&amp;$E:$E,'ATLIS Percentages'!$A:$A,0)),
F172="STAR+PLUS",INDEX('ATLIS Percentages'!E:E,MATCH($G:$G&amp;" "&amp;$E:$E,'ATLIS Percentages'!$A:$A,0)),
F172="STAR",INDEX('ATLIS Percentages'!F:F,MATCH($G:$G&amp;" "&amp;$E:$E,'ATLIS Percentages'!$A:$A,0)))</f>
        <v>2.7943840160574912E-2</v>
      </c>
      <c r="I172" s="30">
        <f t="shared" si="9"/>
        <v>14206160.48</v>
      </c>
      <c r="J172" s="30">
        <f t="shared" si="10"/>
        <v>6135527.0599999996</v>
      </c>
      <c r="K172" s="30">
        <f>INDEX('IGT Calculation_1stHalf'!J:J,MATCH($A:$A&amp;"-"&amp;$G:$G&amp;"-"&amp;$E:$E&amp;"-"&amp;$F:$F,'IGT Calculation_1stHalf'!A:A,0))</f>
        <v>7214373.6100000003</v>
      </c>
      <c r="L172" s="30">
        <f>INDEX('IGT Calculation_1stHalf'!K:K,MATCH(A:A&amp;"-"&amp;G:G&amp;"-"&amp;E:E&amp;"-"&amp;F:F,'IGT Calculation_1stHalf'!A:A,0))</f>
        <v>3115830.25</v>
      </c>
      <c r="M172" s="36">
        <f t="shared" si="11"/>
        <v>6991786.8700000001</v>
      </c>
      <c r="N172" s="37">
        <f t="shared" si="12"/>
        <v>3019696.81</v>
      </c>
    </row>
    <row r="173" spans="1:14" x14ac:dyDescent="0.25">
      <c r="A173" s="49" t="s">
        <v>65</v>
      </c>
      <c r="B173" t="s">
        <v>28</v>
      </c>
      <c r="C173" s="27">
        <v>116743009.00649284</v>
      </c>
      <c r="D173" t="s">
        <v>28</v>
      </c>
      <c r="E173" t="s">
        <v>66</v>
      </c>
      <c r="F173" t="s">
        <v>10</v>
      </c>
      <c r="G173" t="s">
        <v>120</v>
      </c>
      <c r="H173" s="29">
        <f>_xlfn.IFS(F173="STAR Kids",INDEX('ATLIS Percentages'!D:D,MATCH($G:$G&amp;" "&amp;$E:$E,'ATLIS Percentages'!$A:$A,0)),
F173="STAR+PLUS",INDEX('ATLIS Percentages'!E:E,MATCH($G:$G&amp;" "&amp;$E:$E,'ATLIS Percentages'!$A:$A,0)),
F173="STAR",INDEX('ATLIS Percentages'!F:F,MATCH($G:$G&amp;" "&amp;$E:$E,'ATLIS Percentages'!$A:$A,0)))</f>
        <v>2.7943840160574912E-2</v>
      </c>
      <c r="I173" s="30">
        <f t="shared" si="9"/>
        <v>3262247.98</v>
      </c>
      <c r="J173" s="30">
        <f t="shared" si="10"/>
        <v>1408938.8</v>
      </c>
      <c r="K173" s="30">
        <f>INDEX('IGT Calculation_1stHalf'!J:J,MATCH($A:$A&amp;"-"&amp;$G:$G&amp;"-"&amp;$E:$E&amp;"-"&amp;$F:$F,'IGT Calculation_1stHalf'!A:A,0))</f>
        <v>1681889.52</v>
      </c>
      <c r="L173" s="30">
        <f>INDEX('IGT Calculation_1stHalf'!K:K,MATCH(A:A&amp;"-"&amp;G:G&amp;"-"&amp;E:E&amp;"-"&amp;F:F,'IGT Calculation_1stHalf'!A:A,0))</f>
        <v>726394.63</v>
      </c>
      <c r="M173" s="36">
        <f t="shared" si="11"/>
        <v>1580358.46</v>
      </c>
      <c r="N173" s="37">
        <f t="shared" si="12"/>
        <v>682544.18</v>
      </c>
    </row>
    <row r="174" spans="1:14" x14ac:dyDescent="0.25">
      <c r="A174" s="49" t="s">
        <v>81</v>
      </c>
      <c r="B174" t="s">
        <v>33</v>
      </c>
      <c r="C174" s="27">
        <v>393432251.67237103</v>
      </c>
      <c r="D174" t="s">
        <v>33</v>
      </c>
      <c r="E174" t="s">
        <v>66</v>
      </c>
      <c r="F174" t="s">
        <v>10</v>
      </c>
      <c r="G174" t="s">
        <v>120</v>
      </c>
      <c r="H174" s="29">
        <f>_xlfn.IFS(F174="STAR Kids",INDEX('ATLIS Percentages'!D:D,MATCH($G:$G&amp;" "&amp;$E:$E,'ATLIS Percentages'!$A:$A,0)),
F174="STAR+PLUS",INDEX('ATLIS Percentages'!E:E,MATCH($G:$G&amp;" "&amp;$E:$E,'ATLIS Percentages'!$A:$A,0)),
F174="STAR",INDEX('ATLIS Percentages'!F:F,MATCH($G:$G&amp;" "&amp;$E:$E,'ATLIS Percentages'!$A:$A,0)))</f>
        <v>2.7943840160574912E-2</v>
      </c>
      <c r="I174" s="30">
        <f t="shared" si="9"/>
        <v>10994007.949999999</v>
      </c>
      <c r="J174" s="30">
        <f t="shared" si="10"/>
        <v>4748224.08</v>
      </c>
      <c r="K174" s="30">
        <f>INDEX('IGT Calculation_1stHalf'!J:J,MATCH($A:$A&amp;"-"&amp;$G:$G&amp;"-"&amp;$E:$E&amp;"-"&amp;$F:$F,'IGT Calculation_1stHalf'!A:A,0))</f>
        <v>5469690.4800000004</v>
      </c>
      <c r="L174" s="30">
        <f>INDEX('IGT Calculation_1stHalf'!K:K,MATCH(A:A&amp;"-"&amp;G:G&amp;"-"&amp;E:E&amp;"-"&amp;F:F,'IGT Calculation_1stHalf'!A:A,0))</f>
        <v>2362315.56</v>
      </c>
      <c r="M174" s="36">
        <f t="shared" si="11"/>
        <v>5524317.4699999997</v>
      </c>
      <c r="N174" s="37">
        <f t="shared" si="12"/>
        <v>2385908.52</v>
      </c>
    </row>
    <row r="175" spans="1:14" x14ac:dyDescent="0.25">
      <c r="A175" s="49" t="s">
        <v>77</v>
      </c>
      <c r="B175" t="s">
        <v>8</v>
      </c>
      <c r="C175" s="27">
        <v>990594547.83890545</v>
      </c>
      <c r="D175" t="s">
        <v>8</v>
      </c>
      <c r="E175" t="s">
        <v>66</v>
      </c>
      <c r="F175" t="s">
        <v>14</v>
      </c>
      <c r="G175" t="s">
        <v>120</v>
      </c>
      <c r="H175" s="29">
        <f>_xlfn.IFS(F175="STAR Kids",INDEX('ATLIS Percentages'!D:D,MATCH($G:$G&amp;" "&amp;$E:$E,'ATLIS Percentages'!$A:$A,0)),
F175="STAR+PLUS",INDEX('ATLIS Percentages'!E:E,MATCH($G:$G&amp;" "&amp;$E:$E,'ATLIS Percentages'!$A:$A,0)),
F175="STAR",INDEX('ATLIS Percentages'!F:F,MATCH($G:$G&amp;" "&amp;$E:$E,'ATLIS Percentages'!$A:$A,0)))</f>
        <v>0</v>
      </c>
      <c r="I175" s="30">
        <f t="shared" si="9"/>
        <v>0</v>
      </c>
      <c r="J175" s="30">
        <f t="shared" si="10"/>
        <v>0</v>
      </c>
      <c r="K175" s="30">
        <f>INDEX('IGT Calculation_1stHalf'!J:J,MATCH($A:$A&amp;"-"&amp;$G:$G&amp;"-"&amp;$E:$E&amp;"-"&amp;$F:$F,'IGT Calculation_1stHalf'!A:A,0))</f>
        <v>0</v>
      </c>
      <c r="L175" s="30">
        <f>INDEX('IGT Calculation_1stHalf'!K:K,MATCH(A:A&amp;"-"&amp;G:G&amp;"-"&amp;E:E&amp;"-"&amp;F:F,'IGT Calculation_1stHalf'!A:A,0))</f>
        <v>0</v>
      </c>
      <c r="M175" s="36">
        <f t="shared" si="11"/>
        <v>0</v>
      </c>
      <c r="N175" s="37">
        <f t="shared" si="12"/>
        <v>0</v>
      </c>
    </row>
    <row r="176" spans="1:14" x14ac:dyDescent="0.25">
      <c r="A176" s="49" t="s">
        <v>84</v>
      </c>
      <c r="B176" t="s">
        <v>28</v>
      </c>
      <c r="C176" s="27">
        <v>708250409.06864214</v>
      </c>
      <c r="D176" t="s">
        <v>28</v>
      </c>
      <c r="E176" t="s">
        <v>66</v>
      </c>
      <c r="F176" t="s">
        <v>14</v>
      </c>
      <c r="G176" t="s">
        <v>120</v>
      </c>
      <c r="H176" s="29">
        <f>_xlfn.IFS(F176="STAR Kids",INDEX('ATLIS Percentages'!D:D,MATCH($G:$G&amp;" "&amp;$E:$E,'ATLIS Percentages'!$A:$A,0)),
F176="STAR+PLUS",INDEX('ATLIS Percentages'!E:E,MATCH($G:$G&amp;" "&amp;$E:$E,'ATLIS Percentages'!$A:$A,0)),
F176="STAR",INDEX('ATLIS Percentages'!F:F,MATCH($G:$G&amp;" "&amp;$E:$E,'ATLIS Percentages'!$A:$A,0)))</f>
        <v>0</v>
      </c>
      <c r="I176" s="30">
        <f t="shared" si="9"/>
        <v>0</v>
      </c>
      <c r="J176" s="30">
        <f t="shared" si="10"/>
        <v>0</v>
      </c>
      <c r="K176" s="30">
        <f>INDEX('IGT Calculation_1stHalf'!J:J,MATCH($A:$A&amp;"-"&amp;$G:$G&amp;"-"&amp;$E:$E&amp;"-"&amp;$F:$F,'IGT Calculation_1stHalf'!A:A,0))</f>
        <v>0</v>
      </c>
      <c r="L176" s="30">
        <f>INDEX('IGT Calculation_1stHalf'!K:K,MATCH(A:A&amp;"-"&amp;G:G&amp;"-"&amp;E:E&amp;"-"&amp;F:F,'IGT Calculation_1stHalf'!A:A,0))</f>
        <v>0</v>
      </c>
      <c r="M176" s="36">
        <f t="shared" si="11"/>
        <v>0</v>
      </c>
      <c r="N176" s="37">
        <f t="shared" si="12"/>
        <v>0</v>
      </c>
    </row>
    <row r="177" spans="1:14" x14ac:dyDescent="0.25">
      <c r="A177" s="49" t="s">
        <v>112</v>
      </c>
      <c r="B177" t="s">
        <v>23</v>
      </c>
      <c r="C177" s="27">
        <v>114497976.54935698</v>
      </c>
      <c r="D177" t="s">
        <v>23</v>
      </c>
      <c r="E177" t="s">
        <v>39</v>
      </c>
      <c r="F177" t="s">
        <v>6</v>
      </c>
      <c r="G177" t="s">
        <v>120</v>
      </c>
      <c r="H177" s="29">
        <f>_xlfn.IFS(F177="STAR Kids",INDEX('ATLIS Percentages'!D:D,MATCH($G:$G&amp;" "&amp;$E:$E,'ATLIS Percentages'!$A:$A,0)),
F177="STAR+PLUS",INDEX('ATLIS Percentages'!E:E,MATCH($G:$G&amp;" "&amp;$E:$E,'ATLIS Percentages'!$A:$A,0)),
F177="STAR",INDEX('ATLIS Percentages'!F:F,MATCH($G:$G&amp;" "&amp;$E:$E,'ATLIS Percentages'!$A:$A,0)))</f>
        <v>1.6422511216408651E-3</v>
      </c>
      <c r="I177" s="30">
        <f t="shared" si="9"/>
        <v>188034.43</v>
      </c>
      <c r="J177" s="30">
        <f t="shared" si="10"/>
        <v>81210.570000000007</v>
      </c>
      <c r="K177" s="30">
        <f>INDEX('IGT Calculation_1stHalf'!J:J,MATCH($A:$A&amp;"-"&amp;$G:$G&amp;"-"&amp;$E:$E&amp;"-"&amp;$F:$F,'IGT Calculation_1stHalf'!A:A,0))</f>
        <v>94052.5</v>
      </c>
      <c r="L177" s="30">
        <f>INDEX('IGT Calculation_1stHalf'!K:K,MATCH(A:A&amp;"-"&amp;G:G&amp;"-"&amp;E:E&amp;"-"&amp;F:F,'IGT Calculation_1stHalf'!A:A,0))</f>
        <v>40620.519999999997</v>
      </c>
      <c r="M177" s="36">
        <f t="shared" si="11"/>
        <v>93981.93</v>
      </c>
      <c r="N177" s="37">
        <f t="shared" si="12"/>
        <v>40590.04</v>
      </c>
    </row>
    <row r="178" spans="1:14" x14ac:dyDescent="0.25">
      <c r="A178" s="49" t="s">
        <v>108</v>
      </c>
      <c r="B178" t="s">
        <v>21</v>
      </c>
      <c r="C178" s="27">
        <v>323307014.34906077</v>
      </c>
      <c r="D178" t="s">
        <v>21</v>
      </c>
      <c r="E178" t="s">
        <v>20</v>
      </c>
      <c r="F178" t="s">
        <v>6</v>
      </c>
      <c r="G178" t="s">
        <v>120</v>
      </c>
      <c r="H178" s="29">
        <f>_xlfn.IFS(F178="STAR Kids",INDEX('ATLIS Percentages'!D:D,MATCH($G:$G&amp;" "&amp;$E:$E,'ATLIS Percentages'!$A:$A,0)),
F178="STAR+PLUS",INDEX('ATLIS Percentages'!E:E,MATCH($G:$G&amp;" "&amp;$E:$E,'ATLIS Percentages'!$A:$A,0)),
F178="STAR",INDEX('ATLIS Percentages'!F:F,MATCH($G:$G&amp;" "&amp;$E:$E,'ATLIS Percentages'!$A:$A,0)))</f>
        <v>0.05</v>
      </c>
      <c r="I178" s="30">
        <f t="shared" si="9"/>
        <v>16165350.720000001</v>
      </c>
      <c r="J178" s="30">
        <f t="shared" si="10"/>
        <v>6981685.6500000004</v>
      </c>
      <c r="K178" s="30">
        <f>INDEX('IGT Calculation_1stHalf'!J:J,MATCH($A:$A&amp;"-"&amp;$G:$G&amp;"-"&amp;$E:$E&amp;"-"&amp;$F:$F,'IGT Calculation_1stHalf'!A:A,0))</f>
        <v>8206633.1100000003</v>
      </c>
      <c r="L178" s="30">
        <f>INDEX('IGT Calculation_1stHalf'!K:K,MATCH(A:A&amp;"-"&amp;G:G&amp;"-"&amp;E:E&amp;"-"&amp;F:F,'IGT Calculation_1stHalf'!A:A,0))</f>
        <v>3544379.19</v>
      </c>
      <c r="M178" s="36">
        <f t="shared" si="11"/>
        <v>7958717.6100000003</v>
      </c>
      <c r="N178" s="37">
        <f t="shared" si="12"/>
        <v>3437306.47</v>
      </c>
    </row>
    <row r="179" spans="1:14" x14ac:dyDescent="0.25">
      <c r="A179" s="49" t="s">
        <v>55</v>
      </c>
      <c r="B179" t="s">
        <v>21</v>
      </c>
      <c r="C179" s="27">
        <v>26751922.355384324</v>
      </c>
      <c r="D179" t="s">
        <v>21</v>
      </c>
      <c r="E179" t="s">
        <v>45</v>
      </c>
      <c r="F179" t="s">
        <v>6</v>
      </c>
      <c r="G179" t="s">
        <v>120</v>
      </c>
      <c r="H179" s="29">
        <f>_xlfn.IFS(F179="STAR Kids",INDEX('ATLIS Percentages'!D:D,MATCH($G:$G&amp;" "&amp;$E:$E,'ATLIS Percentages'!$A:$A,0)),
F179="STAR+PLUS",INDEX('ATLIS Percentages'!E:E,MATCH($G:$G&amp;" "&amp;$E:$E,'ATLIS Percentages'!$A:$A,0)),
F179="STAR",INDEX('ATLIS Percentages'!F:F,MATCH($G:$G&amp;" "&amp;$E:$E,'ATLIS Percentages'!$A:$A,0)))</f>
        <v>2.7045003187982438E-3</v>
      </c>
      <c r="I179" s="30">
        <f t="shared" si="9"/>
        <v>72350.58</v>
      </c>
      <c r="J179" s="30">
        <f t="shared" si="10"/>
        <v>31247.64</v>
      </c>
      <c r="K179" s="30">
        <f>INDEX('IGT Calculation_1stHalf'!J:J,MATCH($A:$A&amp;"-"&amp;$G:$G&amp;"-"&amp;$E:$E&amp;"-"&amp;$F:$F,'IGT Calculation_1stHalf'!A:A,0))</f>
        <v>37908.32</v>
      </c>
      <c r="L179" s="30">
        <f>INDEX('IGT Calculation_1stHalf'!K:K,MATCH(A:A&amp;"-"&amp;G:G&amp;"-"&amp;E:E&amp;"-"&amp;F:F,'IGT Calculation_1stHalf'!A:A,0))</f>
        <v>16372.3</v>
      </c>
      <c r="M179" s="36">
        <f t="shared" si="11"/>
        <v>34442.26</v>
      </c>
      <c r="N179" s="37">
        <f t="shared" si="12"/>
        <v>14875.34</v>
      </c>
    </row>
    <row r="180" spans="1:14" x14ac:dyDescent="0.25">
      <c r="A180" s="49" t="s">
        <v>100</v>
      </c>
      <c r="B180" t="s">
        <v>21</v>
      </c>
      <c r="C180" s="27">
        <v>114653013.62954284</v>
      </c>
      <c r="D180" t="s">
        <v>21</v>
      </c>
      <c r="E180" t="s">
        <v>13</v>
      </c>
      <c r="F180" t="s">
        <v>6</v>
      </c>
      <c r="G180" t="s">
        <v>120</v>
      </c>
      <c r="H180" s="29">
        <f>_xlfn.IFS(F180="STAR Kids",INDEX('ATLIS Percentages'!D:D,MATCH($G:$G&amp;" "&amp;$E:$E,'ATLIS Percentages'!$A:$A,0)),
F180="STAR+PLUS",INDEX('ATLIS Percentages'!E:E,MATCH($G:$G&amp;" "&amp;$E:$E,'ATLIS Percentages'!$A:$A,0)),
F180="STAR",INDEX('ATLIS Percentages'!F:F,MATCH($G:$G&amp;" "&amp;$E:$E,'ATLIS Percentages'!$A:$A,0)))</f>
        <v>9.3851223637376102E-4</v>
      </c>
      <c r="I180" s="30">
        <f t="shared" si="9"/>
        <v>107603.26</v>
      </c>
      <c r="J180" s="30">
        <f t="shared" si="10"/>
        <v>46472.99</v>
      </c>
      <c r="K180" s="30">
        <f>INDEX('IGT Calculation_1stHalf'!J:J,MATCH($A:$A&amp;"-"&amp;$G:$G&amp;"-"&amp;$E:$E&amp;"-"&amp;$F:$F,'IGT Calculation_1stHalf'!A:A,0))</f>
        <v>55068.67</v>
      </c>
      <c r="L180" s="30">
        <f>INDEX('IGT Calculation_1stHalf'!K:K,MATCH(A:A&amp;"-"&amp;G:G&amp;"-"&amp;E:E&amp;"-"&amp;F:F,'IGT Calculation_1stHalf'!A:A,0))</f>
        <v>23783.72</v>
      </c>
      <c r="M180" s="36">
        <f t="shared" si="11"/>
        <v>52534.59</v>
      </c>
      <c r="N180" s="37">
        <f t="shared" si="12"/>
        <v>22689.27</v>
      </c>
    </row>
    <row r="181" spans="1:14" x14ac:dyDescent="0.25">
      <c r="A181" s="49" t="s">
        <v>105</v>
      </c>
      <c r="B181" t="s">
        <v>21</v>
      </c>
      <c r="C181" s="27">
        <v>28386753.185245574</v>
      </c>
      <c r="D181" t="s">
        <v>21</v>
      </c>
      <c r="E181" t="s">
        <v>58</v>
      </c>
      <c r="F181" t="s">
        <v>6</v>
      </c>
      <c r="G181" t="s">
        <v>120</v>
      </c>
      <c r="H181" s="29">
        <f>_xlfn.IFS(F181="STAR Kids",INDEX('ATLIS Percentages'!D:D,MATCH($G:$G&amp;" "&amp;$E:$E,'ATLIS Percentages'!$A:$A,0)),
F181="STAR+PLUS",INDEX('ATLIS Percentages'!E:E,MATCH($G:$G&amp;" "&amp;$E:$E,'ATLIS Percentages'!$A:$A,0)),
F181="STAR",INDEX('ATLIS Percentages'!F:F,MATCH($G:$G&amp;" "&amp;$E:$E,'ATLIS Percentages'!$A:$A,0)))</f>
        <v>1.1432311695409659E-2</v>
      </c>
      <c r="I181" s="30">
        <f t="shared" si="9"/>
        <v>324526.21000000002</v>
      </c>
      <c r="J181" s="30">
        <f t="shared" si="10"/>
        <v>140160.26999999999</v>
      </c>
      <c r="K181" s="30">
        <f>INDEX('IGT Calculation_1stHalf'!J:J,MATCH($A:$A&amp;"-"&amp;$G:$G&amp;"-"&amp;$E:$E&amp;"-"&amp;$F:$F,'IGT Calculation_1stHalf'!A:A,0))</f>
        <v>167048.04</v>
      </c>
      <c r="L181" s="30">
        <f>INDEX('IGT Calculation_1stHalf'!K:K,MATCH(A:A&amp;"-"&amp;G:G&amp;"-"&amp;E:E&amp;"-"&amp;F:F,'IGT Calculation_1stHalf'!A:A,0))</f>
        <v>72146.710000000006</v>
      </c>
      <c r="M181" s="36">
        <f t="shared" si="11"/>
        <v>157478.17000000001</v>
      </c>
      <c r="N181" s="37">
        <f t="shared" si="12"/>
        <v>68013.56</v>
      </c>
    </row>
    <row r="182" spans="1:14" x14ac:dyDescent="0.25">
      <c r="A182" s="49" t="s">
        <v>110</v>
      </c>
      <c r="B182" t="s">
        <v>21</v>
      </c>
      <c r="C182" s="27">
        <v>52462762.266519837</v>
      </c>
      <c r="D182" t="s">
        <v>21</v>
      </c>
      <c r="E182" t="s">
        <v>9</v>
      </c>
      <c r="F182" t="s">
        <v>6</v>
      </c>
      <c r="G182" t="s">
        <v>120</v>
      </c>
      <c r="H182" s="29">
        <f>_xlfn.IFS(F182="STAR Kids",INDEX('ATLIS Percentages'!D:D,MATCH($G:$G&amp;" "&amp;$E:$E,'ATLIS Percentages'!$A:$A,0)),
F182="STAR+PLUS",INDEX('ATLIS Percentages'!E:E,MATCH($G:$G&amp;" "&amp;$E:$E,'ATLIS Percentages'!$A:$A,0)),
F182="STAR",INDEX('ATLIS Percentages'!F:F,MATCH($G:$G&amp;" "&amp;$E:$E,'ATLIS Percentages'!$A:$A,0)))</f>
        <v>0</v>
      </c>
      <c r="I182" s="30">
        <f t="shared" si="9"/>
        <v>0</v>
      </c>
      <c r="J182" s="30">
        <f t="shared" si="10"/>
        <v>0</v>
      </c>
      <c r="K182" s="30">
        <f>INDEX('IGT Calculation_1stHalf'!J:J,MATCH($A:$A&amp;"-"&amp;$G:$G&amp;"-"&amp;$E:$E&amp;"-"&amp;$F:$F,'IGT Calculation_1stHalf'!A:A,0))</f>
        <v>0</v>
      </c>
      <c r="L182" s="30">
        <f>INDEX('IGT Calculation_1stHalf'!K:K,MATCH(A:A&amp;"-"&amp;G:G&amp;"-"&amp;E:E&amp;"-"&amp;F:F,'IGT Calculation_1stHalf'!A:A,0))</f>
        <v>0</v>
      </c>
      <c r="M182" s="36">
        <f t="shared" si="11"/>
        <v>0</v>
      </c>
      <c r="N182" s="37">
        <f t="shared" si="12"/>
        <v>0</v>
      </c>
    </row>
    <row r="183" spans="1:14" x14ac:dyDescent="0.25">
      <c r="A183" s="49" t="s">
        <v>47</v>
      </c>
      <c r="B183" t="s">
        <v>48</v>
      </c>
      <c r="C183" s="27">
        <v>99676917.794770852</v>
      </c>
      <c r="D183" t="s">
        <v>48</v>
      </c>
      <c r="E183" t="s">
        <v>18</v>
      </c>
      <c r="F183" t="s">
        <v>6</v>
      </c>
      <c r="G183" t="s">
        <v>120</v>
      </c>
      <c r="H183" s="29">
        <f>_xlfn.IFS(F183="STAR Kids",INDEX('ATLIS Percentages'!D:D,MATCH($G:$G&amp;" "&amp;$E:$E,'ATLIS Percentages'!$A:$A,0)),
F183="STAR+PLUS",INDEX('ATLIS Percentages'!E:E,MATCH($G:$G&amp;" "&amp;$E:$E,'ATLIS Percentages'!$A:$A,0)),
F183="STAR",INDEX('ATLIS Percentages'!F:F,MATCH($G:$G&amp;" "&amp;$E:$E,'ATLIS Percentages'!$A:$A,0)))</f>
        <v>0.05</v>
      </c>
      <c r="I183" s="30">
        <f t="shared" si="9"/>
        <v>4983845.8899999997</v>
      </c>
      <c r="J183" s="30">
        <f t="shared" si="10"/>
        <v>2152483.17</v>
      </c>
      <c r="K183" s="30">
        <f>INDEX('IGT Calculation_1stHalf'!J:J,MATCH($A:$A&amp;"-"&amp;$G:$G&amp;"-"&amp;$E:$E&amp;"-"&amp;$F:$F,'IGT Calculation_1stHalf'!A:A,0))</f>
        <v>2524234.7799999998</v>
      </c>
      <c r="L183" s="30">
        <f>INDEX('IGT Calculation_1stHalf'!K:K,MATCH(A:A&amp;"-"&amp;G:G&amp;"-"&amp;E:E&amp;"-"&amp;F:F,'IGT Calculation_1stHalf'!A:A,0))</f>
        <v>1090196.81</v>
      </c>
      <c r="M183" s="36">
        <f t="shared" si="11"/>
        <v>2459611.11</v>
      </c>
      <c r="N183" s="37">
        <f t="shared" si="12"/>
        <v>1062286.3600000001</v>
      </c>
    </row>
    <row r="184" spans="1:14" x14ac:dyDescent="0.25">
      <c r="A184" s="49" t="s">
        <v>60</v>
      </c>
      <c r="B184" t="s">
        <v>48</v>
      </c>
      <c r="C184" s="27">
        <v>103775420.21244234</v>
      </c>
      <c r="D184" t="s">
        <v>48</v>
      </c>
      <c r="E184" t="s">
        <v>41</v>
      </c>
      <c r="F184" t="s">
        <v>6</v>
      </c>
      <c r="G184" t="s">
        <v>120</v>
      </c>
      <c r="H184" s="29">
        <f>_xlfn.IFS(F184="STAR Kids",INDEX('ATLIS Percentages'!D:D,MATCH($G:$G&amp;" "&amp;$E:$E,'ATLIS Percentages'!$A:$A,0)),
F184="STAR+PLUS",INDEX('ATLIS Percentages'!E:E,MATCH($G:$G&amp;" "&amp;$E:$E,'ATLIS Percentages'!$A:$A,0)),
F184="STAR",INDEX('ATLIS Percentages'!F:F,MATCH($G:$G&amp;" "&amp;$E:$E,'ATLIS Percentages'!$A:$A,0)))</f>
        <v>1.6979063056340605E-3</v>
      </c>
      <c r="I184" s="30">
        <f t="shared" si="9"/>
        <v>176200.94</v>
      </c>
      <c r="J184" s="30">
        <f t="shared" si="10"/>
        <v>76099.78</v>
      </c>
      <c r="K184" s="30">
        <f>INDEX('IGT Calculation_1stHalf'!J:J,MATCH($A:$A&amp;"-"&amp;$G:$G&amp;"-"&amp;$E:$E&amp;"-"&amp;$F:$F,'IGT Calculation_1stHalf'!A:A,0))</f>
        <v>89664.88</v>
      </c>
      <c r="L184" s="30">
        <f>INDEX('IGT Calculation_1stHalf'!K:K,MATCH(A:A&amp;"-"&amp;G:G&amp;"-"&amp;E:E&amp;"-"&amp;F:F,'IGT Calculation_1stHalf'!A:A,0))</f>
        <v>38725.54</v>
      </c>
      <c r="M184" s="36">
        <f t="shared" si="11"/>
        <v>86536.06</v>
      </c>
      <c r="N184" s="37">
        <f t="shared" si="12"/>
        <v>37374.230000000003</v>
      </c>
    </row>
    <row r="185" spans="1:14" x14ac:dyDescent="0.25">
      <c r="A185" s="49" t="s">
        <v>109</v>
      </c>
      <c r="B185" t="s">
        <v>61</v>
      </c>
      <c r="C185" s="27">
        <v>182823765.40928695</v>
      </c>
      <c r="D185" t="s">
        <v>61</v>
      </c>
      <c r="E185" t="s">
        <v>22</v>
      </c>
      <c r="F185" t="s">
        <v>6</v>
      </c>
      <c r="G185" t="s">
        <v>120</v>
      </c>
      <c r="H185" s="29">
        <f>_xlfn.IFS(F185="STAR Kids",INDEX('ATLIS Percentages'!D:D,MATCH($G:$G&amp;" "&amp;$E:$E,'ATLIS Percentages'!$A:$A,0)),
F185="STAR+PLUS",INDEX('ATLIS Percentages'!E:E,MATCH($G:$G&amp;" "&amp;$E:$E,'ATLIS Percentages'!$A:$A,0)),
F185="STAR",INDEX('ATLIS Percentages'!F:F,MATCH($G:$G&amp;" "&amp;$E:$E,'ATLIS Percentages'!$A:$A,0)))</f>
        <v>8.410135095889555E-4</v>
      </c>
      <c r="I185" s="30">
        <f t="shared" si="9"/>
        <v>153757.26</v>
      </c>
      <c r="J185" s="30">
        <f t="shared" si="10"/>
        <v>66406.53</v>
      </c>
      <c r="K185" s="30">
        <f>INDEX('IGT Calculation_1stHalf'!J:J,MATCH($A:$A&amp;"-"&amp;$G:$G&amp;"-"&amp;$E:$E&amp;"-"&amp;$F:$F,'IGT Calculation_1stHalf'!A:A,0))</f>
        <v>77675.850000000006</v>
      </c>
      <c r="L185" s="30">
        <f>INDEX('IGT Calculation_1stHalf'!K:K,MATCH(A:A&amp;"-"&amp;G:G&amp;"-"&amp;E:E&amp;"-"&amp;F:F,'IGT Calculation_1stHalf'!A:A,0))</f>
        <v>33547.58</v>
      </c>
      <c r="M185" s="36">
        <f t="shared" si="11"/>
        <v>76081.41</v>
      </c>
      <c r="N185" s="37">
        <f t="shared" si="12"/>
        <v>32858.949999999997</v>
      </c>
    </row>
    <row r="186" spans="1:14" x14ac:dyDescent="0.25">
      <c r="A186" s="49" t="s">
        <v>59</v>
      </c>
      <c r="B186" t="s">
        <v>46</v>
      </c>
      <c r="C186" s="27">
        <v>232623804.84250489</v>
      </c>
      <c r="D186" t="s">
        <v>46</v>
      </c>
      <c r="E186" t="s">
        <v>39</v>
      </c>
      <c r="F186" t="s">
        <v>6</v>
      </c>
      <c r="G186" t="s">
        <v>120</v>
      </c>
      <c r="H186" s="29">
        <f>_xlfn.IFS(F186="STAR Kids",INDEX('ATLIS Percentages'!D:D,MATCH($G:$G&amp;" "&amp;$E:$E,'ATLIS Percentages'!$A:$A,0)),
F186="STAR+PLUS",INDEX('ATLIS Percentages'!E:E,MATCH($G:$G&amp;" "&amp;$E:$E,'ATLIS Percentages'!$A:$A,0)),
F186="STAR",INDEX('ATLIS Percentages'!F:F,MATCH($G:$G&amp;" "&amp;$E:$E,'ATLIS Percentages'!$A:$A,0)))</f>
        <v>1.6422511216408651E-3</v>
      </c>
      <c r="I186" s="30">
        <f t="shared" si="9"/>
        <v>382026.7</v>
      </c>
      <c r="J186" s="30">
        <f t="shared" si="10"/>
        <v>164994.28</v>
      </c>
      <c r="K186" s="30">
        <f>INDEX('IGT Calculation_1stHalf'!J:J,MATCH($A:$A&amp;"-"&amp;$G:$G&amp;"-"&amp;$E:$E&amp;"-"&amp;$F:$F,'IGT Calculation_1stHalf'!A:A,0))</f>
        <v>196308.52</v>
      </c>
      <c r="L186" s="30">
        <f>INDEX('IGT Calculation_1stHalf'!K:K,MATCH(A:A&amp;"-"&amp;G:G&amp;"-"&amp;E:E&amp;"-"&amp;F:F,'IGT Calculation_1stHalf'!A:A,0))</f>
        <v>84784.08</v>
      </c>
      <c r="M186" s="36">
        <f t="shared" si="11"/>
        <v>185718.18</v>
      </c>
      <c r="N186" s="37">
        <f t="shared" si="12"/>
        <v>80210.2</v>
      </c>
    </row>
    <row r="187" spans="1:14" x14ac:dyDescent="0.25">
      <c r="A187" s="49" t="s">
        <v>91</v>
      </c>
      <c r="B187" t="s">
        <v>33</v>
      </c>
      <c r="C187" s="27">
        <v>133805361.69636823</v>
      </c>
      <c r="D187" t="s">
        <v>33</v>
      </c>
      <c r="E187" t="s">
        <v>66</v>
      </c>
      <c r="F187" t="s">
        <v>6</v>
      </c>
      <c r="G187" t="s">
        <v>120</v>
      </c>
      <c r="H187" s="29">
        <f>_xlfn.IFS(F187="STAR Kids",INDEX('ATLIS Percentages'!D:D,MATCH($G:$G&amp;" "&amp;$E:$E,'ATLIS Percentages'!$A:$A,0)),
F187="STAR+PLUS",INDEX('ATLIS Percentages'!E:E,MATCH($G:$G&amp;" "&amp;$E:$E,'ATLIS Percentages'!$A:$A,0)),
F187="STAR",INDEX('ATLIS Percentages'!F:F,MATCH($G:$G&amp;" "&amp;$E:$E,'ATLIS Percentages'!$A:$A,0)))</f>
        <v>0.05</v>
      </c>
      <c r="I187" s="30">
        <f t="shared" si="9"/>
        <v>6690268.0800000001</v>
      </c>
      <c r="J187" s="30">
        <f t="shared" si="10"/>
        <v>2889473.26</v>
      </c>
      <c r="K187" s="30">
        <f>INDEX('IGT Calculation_1stHalf'!J:J,MATCH($A:$A&amp;"-"&amp;$G:$G&amp;"-"&amp;$E:$E&amp;"-"&amp;$F:$F,'IGT Calculation_1stHalf'!A:A,0))</f>
        <v>3353396.14</v>
      </c>
      <c r="L187" s="30">
        <f>INDEX('IGT Calculation_1stHalf'!K:K,MATCH(A:A&amp;"-"&amp;G:G&amp;"-"&amp;E:E&amp;"-"&amp;F:F,'IGT Calculation_1stHalf'!A:A,0))</f>
        <v>1448304.97</v>
      </c>
      <c r="M187" s="36">
        <f t="shared" si="11"/>
        <v>3336871.94</v>
      </c>
      <c r="N187" s="37">
        <f t="shared" si="12"/>
        <v>1441168.3</v>
      </c>
    </row>
    <row r="188" spans="1:14" x14ac:dyDescent="0.25">
      <c r="A188" s="49" t="s">
        <v>75</v>
      </c>
      <c r="B188" t="s">
        <v>33</v>
      </c>
      <c r="C188" s="27">
        <v>73073180.267836854</v>
      </c>
      <c r="D188" t="s">
        <v>33</v>
      </c>
      <c r="E188" t="s">
        <v>24</v>
      </c>
      <c r="F188" t="s">
        <v>6</v>
      </c>
      <c r="G188" t="s">
        <v>120</v>
      </c>
      <c r="H188" s="29">
        <f>_xlfn.IFS(F188="STAR Kids",INDEX('ATLIS Percentages'!D:D,MATCH($G:$G&amp;" "&amp;$E:$E,'ATLIS Percentages'!$A:$A,0)),
F188="STAR+PLUS",INDEX('ATLIS Percentages'!E:E,MATCH($G:$G&amp;" "&amp;$E:$E,'ATLIS Percentages'!$A:$A,0)),
F188="STAR",INDEX('ATLIS Percentages'!F:F,MATCH($G:$G&amp;" "&amp;$E:$E,'ATLIS Percentages'!$A:$A,0)))</f>
        <v>0.05</v>
      </c>
      <c r="I188" s="30">
        <f t="shared" si="9"/>
        <v>3653659.01</v>
      </c>
      <c r="J188" s="30">
        <f t="shared" si="10"/>
        <v>1577986.1</v>
      </c>
      <c r="K188" s="30">
        <f>INDEX('IGT Calculation_1stHalf'!J:J,MATCH($A:$A&amp;"-"&amp;$G:$G&amp;"-"&amp;$E:$E&amp;"-"&amp;$F:$F,'IGT Calculation_1stHalf'!A:A,0))</f>
        <v>1850763.38</v>
      </c>
      <c r="L188" s="30">
        <f>INDEX('IGT Calculation_1stHalf'!K:K,MATCH(A:A&amp;"-"&amp;G:G&amp;"-"&amp;E:E&amp;"-"&amp;F:F,'IGT Calculation_1stHalf'!A:A,0))</f>
        <v>799329.9</v>
      </c>
      <c r="M188" s="36">
        <f t="shared" si="11"/>
        <v>1802895.63</v>
      </c>
      <c r="N188" s="37">
        <f t="shared" si="12"/>
        <v>778656.2</v>
      </c>
    </row>
    <row r="189" spans="1:14" x14ac:dyDescent="0.25">
      <c r="A189" s="49" t="s">
        <v>54</v>
      </c>
      <c r="B189" t="s">
        <v>8</v>
      </c>
      <c r="C189" s="27">
        <v>164587633.4288103</v>
      </c>
      <c r="D189" t="s">
        <v>8</v>
      </c>
      <c r="E189" t="s">
        <v>22</v>
      </c>
      <c r="F189" t="s">
        <v>6</v>
      </c>
      <c r="G189" t="s">
        <v>120</v>
      </c>
      <c r="H189" s="29">
        <f>_xlfn.IFS(F189="STAR Kids",INDEX('ATLIS Percentages'!D:D,MATCH($G:$G&amp;" "&amp;$E:$E,'ATLIS Percentages'!$A:$A,0)),
F189="STAR+PLUS",INDEX('ATLIS Percentages'!E:E,MATCH($G:$G&amp;" "&amp;$E:$E,'ATLIS Percentages'!$A:$A,0)),
F189="STAR",INDEX('ATLIS Percentages'!F:F,MATCH($G:$G&amp;" "&amp;$E:$E,'ATLIS Percentages'!$A:$A,0)))</f>
        <v>8.410135095889555E-4</v>
      </c>
      <c r="I189" s="30">
        <f t="shared" si="9"/>
        <v>138420.42000000001</v>
      </c>
      <c r="J189" s="30">
        <f t="shared" si="10"/>
        <v>59782.67</v>
      </c>
      <c r="K189" s="30">
        <f>INDEX('IGT Calculation_1stHalf'!J:J,MATCH($A:$A&amp;"-"&amp;$G:$G&amp;"-"&amp;$E:$E&amp;"-"&amp;$F:$F,'IGT Calculation_1stHalf'!A:A,0))</f>
        <v>69226.58</v>
      </c>
      <c r="L189" s="30">
        <f>INDEX('IGT Calculation_1stHalf'!K:K,MATCH(A:A&amp;"-"&amp;G:G&amp;"-"&amp;E:E&amp;"-"&amp;F:F,'IGT Calculation_1stHalf'!A:A,0))</f>
        <v>29898.41</v>
      </c>
      <c r="M189" s="36">
        <f t="shared" si="11"/>
        <v>69193.84</v>
      </c>
      <c r="N189" s="37">
        <f t="shared" si="12"/>
        <v>29884.27</v>
      </c>
    </row>
    <row r="190" spans="1:14" x14ac:dyDescent="0.25">
      <c r="A190" s="49" t="s">
        <v>102</v>
      </c>
      <c r="B190" t="s">
        <v>8</v>
      </c>
      <c r="C190" s="27">
        <v>76412486.403697371</v>
      </c>
      <c r="D190" t="s">
        <v>8</v>
      </c>
      <c r="E190" t="s">
        <v>45</v>
      </c>
      <c r="F190" t="s">
        <v>6</v>
      </c>
      <c r="G190" t="s">
        <v>120</v>
      </c>
      <c r="H190" s="29">
        <f>_xlfn.IFS(F190="STAR Kids",INDEX('ATLIS Percentages'!D:D,MATCH($G:$G&amp;" "&amp;$E:$E,'ATLIS Percentages'!$A:$A,0)),
F190="STAR+PLUS",INDEX('ATLIS Percentages'!E:E,MATCH($G:$G&amp;" "&amp;$E:$E,'ATLIS Percentages'!$A:$A,0)),
F190="STAR",INDEX('ATLIS Percentages'!F:F,MATCH($G:$G&amp;" "&amp;$E:$E,'ATLIS Percentages'!$A:$A,0)))</f>
        <v>2.7045003187982438E-3</v>
      </c>
      <c r="I190" s="30">
        <f t="shared" si="9"/>
        <v>206657.59</v>
      </c>
      <c r="J190" s="30">
        <f t="shared" si="10"/>
        <v>89253.759999999995</v>
      </c>
      <c r="K190" s="30">
        <f>INDEX('IGT Calculation_1stHalf'!J:J,MATCH($A:$A&amp;"-"&amp;$G:$G&amp;"-"&amp;$E:$E&amp;"-"&amp;$F:$F,'IGT Calculation_1stHalf'!A:A,0))</f>
        <v>104874.69</v>
      </c>
      <c r="L190" s="30">
        <f>INDEX('IGT Calculation_1stHalf'!K:K,MATCH(A:A&amp;"-"&amp;G:G&amp;"-"&amp;E:E&amp;"-"&amp;F:F,'IGT Calculation_1stHalf'!A:A,0))</f>
        <v>45294.54</v>
      </c>
      <c r="M190" s="36">
        <f t="shared" si="11"/>
        <v>101782.9</v>
      </c>
      <c r="N190" s="37">
        <f t="shared" si="12"/>
        <v>43959.22</v>
      </c>
    </row>
    <row r="191" spans="1:14" x14ac:dyDescent="0.25">
      <c r="A191" s="49" t="s">
        <v>71</v>
      </c>
      <c r="B191" t="s">
        <v>8</v>
      </c>
      <c r="C191" s="27">
        <v>249772558.98836285</v>
      </c>
      <c r="D191" t="s">
        <v>8</v>
      </c>
      <c r="E191" t="s">
        <v>66</v>
      </c>
      <c r="F191" t="s">
        <v>6</v>
      </c>
      <c r="G191" t="s">
        <v>120</v>
      </c>
      <c r="H191" s="29">
        <f>_xlfn.IFS(F191="STAR Kids",INDEX('ATLIS Percentages'!D:D,MATCH($G:$G&amp;" "&amp;$E:$E,'ATLIS Percentages'!$A:$A,0)),
F191="STAR+PLUS",INDEX('ATLIS Percentages'!E:E,MATCH($G:$G&amp;" "&amp;$E:$E,'ATLIS Percentages'!$A:$A,0)),
F191="STAR",INDEX('ATLIS Percentages'!F:F,MATCH($G:$G&amp;" "&amp;$E:$E,'ATLIS Percentages'!$A:$A,0)))</f>
        <v>0.05</v>
      </c>
      <c r="I191" s="30">
        <f t="shared" si="9"/>
        <v>12488627.949999999</v>
      </c>
      <c r="J191" s="30">
        <f t="shared" si="10"/>
        <v>5393738.5</v>
      </c>
      <c r="K191" s="30">
        <f>INDEX('IGT Calculation_1stHalf'!J:J,MATCH($A:$A&amp;"-"&amp;$G:$G&amp;"-"&amp;$E:$E&amp;"-"&amp;$F:$F,'IGT Calculation_1stHalf'!A:A,0))</f>
        <v>6313123.6500000004</v>
      </c>
      <c r="L191" s="30">
        <f>INDEX('IGT Calculation_1stHalf'!K:K,MATCH(A:A&amp;"-"&amp;G:G&amp;"-"&amp;E:E&amp;"-"&amp;F:F,'IGT Calculation_1stHalf'!A:A,0))</f>
        <v>2726587.6</v>
      </c>
      <c r="M191" s="36">
        <f t="shared" si="11"/>
        <v>6175504.2999999998</v>
      </c>
      <c r="N191" s="37">
        <f t="shared" si="12"/>
        <v>2667150.9</v>
      </c>
    </row>
    <row r="192" spans="1:14" x14ac:dyDescent="0.25">
      <c r="A192" s="49" t="s">
        <v>107</v>
      </c>
      <c r="B192" t="s">
        <v>8</v>
      </c>
      <c r="C192" s="27">
        <v>39405180.227873512</v>
      </c>
      <c r="D192" t="s">
        <v>8</v>
      </c>
      <c r="E192" t="s">
        <v>58</v>
      </c>
      <c r="F192" t="s">
        <v>6</v>
      </c>
      <c r="G192" t="s">
        <v>120</v>
      </c>
      <c r="H192" s="29">
        <f>_xlfn.IFS(F192="STAR Kids",INDEX('ATLIS Percentages'!D:D,MATCH($G:$G&amp;" "&amp;$E:$E,'ATLIS Percentages'!$A:$A,0)),
F192="STAR+PLUS",INDEX('ATLIS Percentages'!E:E,MATCH($G:$G&amp;" "&amp;$E:$E,'ATLIS Percentages'!$A:$A,0)),
F192="STAR",INDEX('ATLIS Percentages'!F:F,MATCH($G:$G&amp;" "&amp;$E:$E,'ATLIS Percentages'!$A:$A,0)))</f>
        <v>1.1432311695409659E-2</v>
      </c>
      <c r="I192" s="30">
        <f t="shared" si="9"/>
        <v>450492.3</v>
      </c>
      <c r="J192" s="30">
        <f t="shared" si="10"/>
        <v>194564.02</v>
      </c>
      <c r="K192" s="30">
        <f>INDEX('IGT Calculation_1stHalf'!J:J,MATCH($A:$A&amp;"-"&amp;$G:$G&amp;"-"&amp;$E:$E&amp;"-"&amp;$F:$F,'IGT Calculation_1stHalf'!A:A,0))</f>
        <v>229284.94</v>
      </c>
      <c r="L192" s="30">
        <f>INDEX('IGT Calculation_1stHalf'!K:K,MATCH(A:A&amp;"-"&amp;G:G&amp;"-"&amp;E:E&amp;"-"&amp;F:F,'IGT Calculation_1stHalf'!A:A,0))</f>
        <v>99026.33</v>
      </c>
      <c r="M192" s="36">
        <f t="shared" si="11"/>
        <v>221207.36</v>
      </c>
      <c r="N192" s="37">
        <f t="shared" si="12"/>
        <v>95537.69</v>
      </c>
    </row>
    <row r="193" spans="1:14" x14ac:dyDescent="0.25">
      <c r="A193" s="49" t="s">
        <v>95</v>
      </c>
      <c r="B193" t="s">
        <v>8</v>
      </c>
      <c r="C193" s="27">
        <v>67937029.855886966</v>
      </c>
      <c r="D193" t="s">
        <v>8</v>
      </c>
      <c r="E193" t="s">
        <v>9</v>
      </c>
      <c r="F193" t="s">
        <v>6</v>
      </c>
      <c r="G193" t="s">
        <v>120</v>
      </c>
      <c r="H193" s="29">
        <f>_xlfn.IFS(F193="STAR Kids",INDEX('ATLIS Percentages'!D:D,MATCH($G:$G&amp;" "&amp;$E:$E,'ATLIS Percentages'!$A:$A,0)),
F193="STAR+PLUS",INDEX('ATLIS Percentages'!E:E,MATCH($G:$G&amp;" "&amp;$E:$E,'ATLIS Percentages'!$A:$A,0)),
F193="STAR",INDEX('ATLIS Percentages'!F:F,MATCH($G:$G&amp;" "&amp;$E:$E,'ATLIS Percentages'!$A:$A,0)))</f>
        <v>0</v>
      </c>
      <c r="I193" s="30">
        <f t="shared" si="9"/>
        <v>0</v>
      </c>
      <c r="J193" s="30">
        <f t="shared" si="10"/>
        <v>0</v>
      </c>
      <c r="K193" s="30">
        <f>INDEX('IGT Calculation_1stHalf'!J:J,MATCH($A:$A&amp;"-"&amp;$G:$G&amp;"-"&amp;$E:$E&amp;"-"&amp;$F:$F,'IGT Calculation_1stHalf'!A:A,0))</f>
        <v>0</v>
      </c>
      <c r="L193" s="30">
        <f>INDEX('IGT Calculation_1stHalf'!K:K,MATCH(A:A&amp;"-"&amp;G:G&amp;"-"&amp;E:E&amp;"-"&amp;F:F,'IGT Calculation_1stHalf'!A:A,0))</f>
        <v>0</v>
      </c>
      <c r="M193" s="36">
        <f t="shared" si="11"/>
        <v>0</v>
      </c>
      <c r="N193" s="37">
        <f t="shared" si="12"/>
        <v>0</v>
      </c>
    </row>
    <row r="194" spans="1:14" x14ac:dyDescent="0.25">
      <c r="A194" s="49" t="s">
        <v>40</v>
      </c>
      <c r="B194" t="s">
        <v>8</v>
      </c>
      <c r="C194" s="27">
        <v>67279302.893511683</v>
      </c>
      <c r="D194" t="s">
        <v>8</v>
      </c>
      <c r="E194" t="s">
        <v>41</v>
      </c>
      <c r="F194" t="s">
        <v>6</v>
      </c>
      <c r="G194" t="s">
        <v>120</v>
      </c>
      <c r="H194" s="29">
        <f>_xlfn.IFS(F194="STAR Kids",INDEX('ATLIS Percentages'!D:D,MATCH($G:$G&amp;" "&amp;$E:$E,'ATLIS Percentages'!$A:$A,0)),
F194="STAR+PLUS",INDEX('ATLIS Percentages'!E:E,MATCH($G:$G&amp;" "&amp;$E:$E,'ATLIS Percentages'!$A:$A,0)),
F194="STAR",INDEX('ATLIS Percentages'!F:F,MATCH($G:$G&amp;" "&amp;$E:$E,'ATLIS Percentages'!$A:$A,0)))</f>
        <v>1.6979063056340605E-3</v>
      </c>
      <c r="I194" s="30">
        <f t="shared" si="9"/>
        <v>114233.95</v>
      </c>
      <c r="J194" s="30">
        <f t="shared" si="10"/>
        <v>49336.73</v>
      </c>
      <c r="K194" s="30">
        <f>INDEX('IGT Calculation_1stHalf'!J:J,MATCH($A:$A&amp;"-"&amp;$G:$G&amp;"-"&amp;$E:$E&amp;"-"&amp;$F:$F,'IGT Calculation_1stHalf'!A:A,0))</f>
        <v>57090.61</v>
      </c>
      <c r="L194" s="30">
        <f>INDEX('IGT Calculation_1stHalf'!K:K,MATCH(A:A&amp;"-"&amp;G:G&amp;"-"&amp;E:E&amp;"-"&amp;F:F,'IGT Calculation_1stHalf'!A:A,0))</f>
        <v>24656.98</v>
      </c>
      <c r="M194" s="36">
        <f t="shared" si="11"/>
        <v>57143.34</v>
      </c>
      <c r="N194" s="37">
        <f t="shared" si="12"/>
        <v>24679.75</v>
      </c>
    </row>
    <row r="195" spans="1:14" x14ac:dyDescent="0.25">
      <c r="A195" s="49" t="s">
        <v>72</v>
      </c>
      <c r="B195" t="s">
        <v>4</v>
      </c>
      <c r="C195" s="27">
        <v>565096980.80661368</v>
      </c>
      <c r="D195" t="s">
        <v>4</v>
      </c>
      <c r="E195" t="s">
        <v>13</v>
      </c>
      <c r="F195" t="s">
        <v>6</v>
      </c>
      <c r="G195" t="s">
        <v>120</v>
      </c>
      <c r="H195" s="29">
        <f>_xlfn.IFS(F195="STAR Kids",INDEX('ATLIS Percentages'!D:D,MATCH($G:$G&amp;" "&amp;$E:$E,'ATLIS Percentages'!$A:$A,0)),
F195="STAR+PLUS",INDEX('ATLIS Percentages'!E:E,MATCH($G:$G&amp;" "&amp;$E:$E,'ATLIS Percentages'!$A:$A,0)),
F195="STAR",INDEX('ATLIS Percentages'!F:F,MATCH($G:$G&amp;" "&amp;$E:$E,'ATLIS Percentages'!$A:$A,0)))</f>
        <v>9.3851223637376102E-4</v>
      </c>
      <c r="I195" s="30">
        <f t="shared" si="9"/>
        <v>530350.43000000005</v>
      </c>
      <c r="J195" s="30">
        <f t="shared" si="10"/>
        <v>229054.11</v>
      </c>
      <c r="K195" s="30">
        <f>INDEX('IGT Calculation_1stHalf'!J:J,MATCH($A:$A&amp;"-"&amp;$G:$G&amp;"-"&amp;$E:$E&amp;"-"&amp;$F:$F,'IGT Calculation_1stHalf'!A:A,0))</f>
        <v>270263.83</v>
      </c>
      <c r="L195" s="30">
        <f>INDEX('IGT Calculation_1stHalf'!K:K,MATCH(A:A&amp;"-"&amp;G:G&amp;"-"&amp;E:E&amp;"-"&amp;F:F,'IGT Calculation_1stHalf'!A:A,0))</f>
        <v>116724.79</v>
      </c>
      <c r="M195" s="36">
        <f t="shared" si="11"/>
        <v>260086.6</v>
      </c>
      <c r="N195" s="37">
        <f t="shared" si="12"/>
        <v>112329.32</v>
      </c>
    </row>
    <row r="196" spans="1:14" x14ac:dyDescent="0.25">
      <c r="A196" s="49" t="s">
        <v>3</v>
      </c>
      <c r="B196" t="s">
        <v>4</v>
      </c>
      <c r="C196" s="27">
        <v>63230908.079189375</v>
      </c>
      <c r="D196" t="s">
        <v>4</v>
      </c>
      <c r="E196" t="s">
        <v>5</v>
      </c>
      <c r="F196" t="s">
        <v>6</v>
      </c>
      <c r="G196" t="s">
        <v>120</v>
      </c>
      <c r="H196" s="29">
        <f>_xlfn.IFS(F196="STAR Kids",INDEX('ATLIS Percentages'!D:D,MATCH($G:$G&amp;" "&amp;$E:$E,'ATLIS Percentages'!$A:$A,0)),
F196="STAR+PLUS",INDEX('ATLIS Percentages'!E:E,MATCH($G:$G&amp;" "&amp;$E:$E,'ATLIS Percentages'!$A:$A,0)),
F196="STAR",INDEX('ATLIS Percentages'!F:F,MATCH($G:$G&amp;" "&amp;$E:$E,'ATLIS Percentages'!$A:$A,0)))</f>
        <v>0</v>
      </c>
      <c r="I196" s="30">
        <f t="shared" si="9"/>
        <v>0</v>
      </c>
      <c r="J196" s="30">
        <f t="shared" si="10"/>
        <v>0</v>
      </c>
      <c r="K196" s="30">
        <f>INDEX('IGT Calculation_1stHalf'!J:J,MATCH($A:$A&amp;"-"&amp;$G:$G&amp;"-"&amp;$E:$E&amp;"-"&amp;$F:$F,'IGT Calculation_1stHalf'!A:A,0))</f>
        <v>0</v>
      </c>
      <c r="L196" s="30">
        <f>INDEX('IGT Calculation_1stHalf'!K:K,MATCH(A:A&amp;"-"&amp;G:G&amp;"-"&amp;E:E&amp;"-"&amp;F:F,'IGT Calculation_1stHalf'!A:A,0))</f>
        <v>0</v>
      </c>
      <c r="M196" s="36">
        <f t="shared" si="11"/>
        <v>0</v>
      </c>
      <c r="N196" s="37">
        <f t="shared" si="12"/>
        <v>0</v>
      </c>
    </row>
    <row r="197" spans="1:14" x14ac:dyDescent="0.25">
      <c r="A197" s="49" t="s">
        <v>92</v>
      </c>
      <c r="B197" t="s">
        <v>4</v>
      </c>
      <c r="C197" s="27">
        <v>155582782.72190821</v>
      </c>
      <c r="D197" t="s">
        <v>4</v>
      </c>
      <c r="E197" t="s">
        <v>50</v>
      </c>
      <c r="F197" t="s">
        <v>6</v>
      </c>
      <c r="G197" t="s">
        <v>120</v>
      </c>
      <c r="H197" s="29">
        <f>_xlfn.IFS(F197="STAR Kids",INDEX('ATLIS Percentages'!D:D,MATCH($G:$G&amp;" "&amp;$E:$E,'ATLIS Percentages'!$A:$A,0)),
F197="STAR+PLUS",INDEX('ATLIS Percentages'!E:E,MATCH($G:$G&amp;" "&amp;$E:$E,'ATLIS Percentages'!$A:$A,0)),
F197="STAR",INDEX('ATLIS Percentages'!F:F,MATCH($G:$G&amp;" "&amp;$E:$E,'ATLIS Percentages'!$A:$A,0)))</f>
        <v>0</v>
      </c>
      <c r="I197" s="30">
        <f t="shared" ref="I197:I260" si="13">ROUND(C197*H197,2)</f>
        <v>0</v>
      </c>
      <c r="J197" s="30">
        <f t="shared" ref="J197:J260" si="14">ROUND(I197*$J$1*1.08,2)</f>
        <v>0</v>
      </c>
      <c r="K197" s="30">
        <f>INDEX('IGT Calculation_1stHalf'!J:J,MATCH($A:$A&amp;"-"&amp;$G:$G&amp;"-"&amp;$E:$E&amp;"-"&amp;$F:$F,'IGT Calculation_1stHalf'!A:A,0))</f>
        <v>0</v>
      </c>
      <c r="L197" s="30">
        <f>INDEX('IGT Calculation_1stHalf'!K:K,MATCH(A:A&amp;"-"&amp;G:G&amp;"-"&amp;E:E&amp;"-"&amp;F:F,'IGT Calculation_1stHalf'!A:A,0))</f>
        <v>0</v>
      </c>
      <c r="M197" s="36">
        <f t="shared" ref="M197:M260" si="15">ROUND(I197-K197,2)</f>
        <v>0</v>
      </c>
      <c r="N197" s="37">
        <f t="shared" ref="N197:N260" si="16">ROUND(M197*$J$1*1.08,2)</f>
        <v>0</v>
      </c>
    </row>
    <row r="198" spans="1:14" x14ac:dyDescent="0.25">
      <c r="A198" s="49" t="s">
        <v>25</v>
      </c>
      <c r="B198" t="s">
        <v>12</v>
      </c>
      <c r="C198" s="27">
        <v>224936526.37896287</v>
      </c>
      <c r="D198" t="s">
        <v>12</v>
      </c>
      <c r="E198" t="s">
        <v>13</v>
      </c>
      <c r="F198" t="s">
        <v>6</v>
      </c>
      <c r="G198" t="s">
        <v>120</v>
      </c>
      <c r="H198" s="29">
        <f>_xlfn.IFS(F198="STAR Kids",INDEX('ATLIS Percentages'!D:D,MATCH($G:$G&amp;" "&amp;$E:$E,'ATLIS Percentages'!$A:$A,0)),
F198="STAR+PLUS",INDEX('ATLIS Percentages'!E:E,MATCH($G:$G&amp;" "&amp;$E:$E,'ATLIS Percentages'!$A:$A,0)),
F198="STAR",INDEX('ATLIS Percentages'!F:F,MATCH($G:$G&amp;" "&amp;$E:$E,'ATLIS Percentages'!$A:$A,0)))</f>
        <v>9.3851223637376102E-4</v>
      </c>
      <c r="I198" s="30">
        <f t="shared" si="13"/>
        <v>211105.68</v>
      </c>
      <c r="J198" s="30">
        <f t="shared" si="14"/>
        <v>91174.85</v>
      </c>
      <c r="K198" s="30">
        <f>INDEX('IGT Calculation_1stHalf'!J:J,MATCH($A:$A&amp;"-"&amp;$G:$G&amp;"-"&amp;$E:$E&amp;"-"&amp;$F:$F,'IGT Calculation_1stHalf'!A:A,0))</f>
        <v>105975.36</v>
      </c>
      <c r="L198" s="30">
        <f>INDEX('IGT Calculation_1stHalf'!K:K,MATCH(A:A&amp;"-"&amp;G:G&amp;"-"&amp;E:E&amp;"-"&amp;F:F,'IGT Calculation_1stHalf'!A:A,0))</f>
        <v>45769.91</v>
      </c>
      <c r="M198" s="36">
        <f t="shared" si="15"/>
        <v>105130.32</v>
      </c>
      <c r="N198" s="37">
        <f t="shared" si="16"/>
        <v>45404.94</v>
      </c>
    </row>
    <row r="199" spans="1:14" x14ac:dyDescent="0.25">
      <c r="A199" s="49" t="s">
        <v>104</v>
      </c>
      <c r="B199" t="s">
        <v>12</v>
      </c>
      <c r="C199" s="27">
        <v>93479561.123409569</v>
      </c>
      <c r="D199" t="s">
        <v>12</v>
      </c>
      <c r="E199" t="s">
        <v>66</v>
      </c>
      <c r="F199" t="s">
        <v>6</v>
      </c>
      <c r="G199" t="s">
        <v>120</v>
      </c>
      <c r="H199" s="29">
        <f>_xlfn.IFS(F199="STAR Kids",INDEX('ATLIS Percentages'!D:D,MATCH($G:$G&amp;" "&amp;$E:$E,'ATLIS Percentages'!$A:$A,0)),
F199="STAR+PLUS",INDEX('ATLIS Percentages'!E:E,MATCH($G:$G&amp;" "&amp;$E:$E,'ATLIS Percentages'!$A:$A,0)),
F199="STAR",INDEX('ATLIS Percentages'!F:F,MATCH($G:$G&amp;" "&amp;$E:$E,'ATLIS Percentages'!$A:$A,0)))</f>
        <v>0.05</v>
      </c>
      <c r="I199" s="30">
        <f t="shared" si="13"/>
        <v>4673978.0599999996</v>
      </c>
      <c r="J199" s="30">
        <f t="shared" si="14"/>
        <v>2018653.73</v>
      </c>
      <c r="K199" s="30">
        <f>INDEX('IGT Calculation_1stHalf'!J:J,MATCH($A:$A&amp;"-"&amp;$G:$G&amp;"-"&amp;$E:$E&amp;"-"&amp;$F:$F,'IGT Calculation_1stHalf'!A:A,0))</f>
        <v>2436616.77</v>
      </c>
      <c r="L199" s="30">
        <f>INDEX('IGT Calculation_1stHalf'!K:K,MATCH(A:A&amp;"-"&amp;G:G&amp;"-"&amp;E:E&amp;"-"&amp;F:F,'IGT Calculation_1stHalf'!A:A,0))</f>
        <v>1052355.29</v>
      </c>
      <c r="M199" s="36">
        <f t="shared" si="15"/>
        <v>2237361.29</v>
      </c>
      <c r="N199" s="37">
        <f t="shared" si="16"/>
        <v>966298.44</v>
      </c>
    </row>
    <row r="200" spans="1:14" x14ac:dyDescent="0.25">
      <c r="A200" s="49" t="s">
        <v>106</v>
      </c>
      <c r="B200" t="s">
        <v>12</v>
      </c>
      <c r="C200" s="27">
        <v>35326278.026436985</v>
      </c>
      <c r="D200" t="s">
        <v>12</v>
      </c>
      <c r="E200" t="s">
        <v>5</v>
      </c>
      <c r="F200" t="s">
        <v>6</v>
      </c>
      <c r="G200" t="s">
        <v>120</v>
      </c>
      <c r="H200" s="29">
        <f>_xlfn.IFS(F200="STAR Kids",INDEX('ATLIS Percentages'!D:D,MATCH($G:$G&amp;" "&amp;$E:$E,'ATLIS Percentages'!$A:$A,0)),
F200="STAR+PLUS",INDEX('ATLIS Percentages'!E:E,MATCH($G:$G&amp;" "&amp;$E:$E,'ATLIS Percentages'!$A:$A,0)),
F200="STAR",INDEX('ATLIS Percentages'!F:F,MATCH($G:$G&amp;" "&amp;$E:$E,'ATLIS Percentages'!$A:$A,0)))</f>
        <v>0</v>
      </c>
      <c r="I200" s="30">
        <f t="shared" si="13"/>
        <v>0</v>
      </c>
      <c r="J200" s="30">
        <f t="shared" si="14"/>
        <v>0</v>
      </c>
      <c r="K200" s="30">
        <f>INDEX('IGT Calculation_1stHalf'!J:J,MATCH($A:$A&amp;"-"&amp;$G:$G&amp;"-"&amp;$E:$E&amp;"-"&amp;$F:$F,'IGT Calculation_1stHalf'!A:A,0))</f>
        <v>0</v>
      </c>
      <c r="L200" s="30">
        <f>INDEX('IGT Calculation_1stHalf'!K:K,MATCH(A:A&amp;"-"&amp;G:G&amp;"-"&amp;E:E&amp;"-"&amp;F:F,'IGT Calculation_1stHalf'!A:A,0))</f>
        <v>0</v>
      </c>
      <c r="M200" s="36">
        <f t="shared" si="15"/>
        <v>0</v>
      </c>
      <c r="N200" s="37">
        <f t="shared" si="16"/>
        <v>0</v>
      </c>
    </row>
    <row r="201" spans="1:14" x14ac:dyDescent="0.25">
      <c r="A201" s="49" t="s">
        <v>103</v>
      </c>
      <c r="B201" t="s">
        <v>12</v>
      </c>
      <c r="C201" s="27">
        <v>59767267.674555615</v>
      </c>
      <c r="D201" t="s">
        <v>12</v>
      </c>
      <c r="E201" t="s">
        <v>18</v>
      </c>
      <c r="F201" t="s">
        <v>6</v>
      </c>
      <c r="G201" t="s">
        <v>120</v>
      </c>
      <c r="H201" s="29">
        <f>_xlfn.IFS(F201="STAR Kids",INDEX('ATLIS Percentages'!D:D,MATCH($G:$G&amp;" "&amp;$E:$E,'ATLIS Percentages'!$A:$A,0)),
F201="STAR+PLUS",INDEX('ATLIS Percentages'!E:E,MATCH($G:$G&amp;" "&amp;$E:$E,'ATLIS Percentages'!$A:$A,0)),
F201="STAR",INDEX('ATLIS Percentages'!F:F,MATCH($G:$G&amp;" "&amp;$E:$E,'ATLIS Percentages'!$A:$A,0)))</f>
        <v>0.05</v>
      </c>
      <c r="I201" s="30">
        <f t="shared" si="13"/>
        <v>2988363.38</v>
      </c>
      <c r="J201" s="30">
        <f t="shared" si="14"/>
        <v>1290650.24</v>
      </c>
      <c r="K201" s="30">
        <f>INDEX('IGT Calculation_1stHalf'!J:J,MATCH($A:$A&amp;"-"&amp;$G:$G&amp;"-"&amp;$E:$E&amp;"-"&amp;$F:$F,'IGT Calculation_1stHalf'!A:A,0))</f>
        <v>1518776.48</v>
      </c>
      <c r="L201" s="30">
        <f>INDEX('IGT Calculation_1stHalf'!K:K,MATCH(A:A&amp;"-"&amp;G:G&amp;"-"&amp;E:E&amp;"-"&amp;F:F,'IGT Calculation_1stHalf'!A:A,0))</f>
        <v>655947.41</v>
      </c>
      <c r="M201" s="36">
        <f t="shared" si="15"/>
        <v>1469586.9</v>
      </c>
      <c r="N201" s="37">
        <f t="shared" si="16"/>
        <v>634702.82999999996</v>
      </c>
    </row>
    <row r="202" spans="1:14" x14ac:dyDescent="0.25">
      <c r="A202" s="49" t="s">
        <v>80</v>
      </c>
      <c r="B202" t="s">
        <v>12</v>
      </c>
      <c r="C202" s="27">
        <v>73761249.457026005</v>
      </c>
      <c r="D202" t="s">
        <v>12</v>
      </c>
      <c r="E202" t="s">
        <v>50</v>
      </c>
      <c r="F202" t="s">
        <v>6</v>
      </c>
      <c r="G202" t="s">
        <v>120</v>
      </c>
      <c r="H202" s="29">
        <f>_xlfn.IFS(F202="STAR Kids",INDEX('ATLIS Percentages'!D:D,MATCH($G:$G&amp;" "&amp;$E:$E,'ATLIS Percentages'!$A:$A,0)),
F202="STAR+PLUS",INDEX('ATLIS Percentages'!E:E,MATCH($G:$G&amp;" "&amp;$E:$E,'ATLIS Percentages'!$A:$A,0)),
F202="STAR",INDEX('ATLIS Percentages'!F:F,MATCH($G:$G&amp;" "&amp;$E:$E,'ATLIS Percentages'!$A:$A,0)))</f>
        <v>0</v>
      </c>
      <c r="I202" s="30">
        <f t="shared" si="13"/>
        <v>0</v>
      </c>
      <c r="J202" s="30">
        <f t="shared" si="14"/>
        <v>0</v>
      </c>
      <c r="K202" s="30">
        <f>INDEX('IGT Calculation_1stHalf'!J:J,MATCH($A:$A&amp;"-"&amp;$G:$G&amp;"-"&amp;$E:$E&amp;"-"&amp;$F:$F,'IGT Calculation_1stHalf'!A:A,0))</f>
        <v>0</v>
      </c>
      <c r="L202" s="30">
        <f>INDEX('IGT Calculation_1stHalf'!K:K,MATCH(A:A&amp;"-"&amp;G:G&amp;"-"&amp;E:E&amp;"-"&amp;F:F,'IGT Calculation_1stHalf'!A:A,0))</f>
        <v>0</v>
      </c>
      <c r="M202" s="36">
        <f t="shared" si="15"/>
        <v>0</v>
      </c>
      <c r="N202" s="37">
        <f t="shared" si="16"/>
        <v>0</v>
      </c>
    </row>
    <row r="203" spans="1:14" x14ac:dyDescent="0.25">
      <c r="A203" s="49" t="s">
        <v>78</v>
      </c>
      <c r="B203" t="s">
        <v>8</v>
      </c>
      <c r="C203" s="27">
        <v>29529408.020516347</v>
      </c>
      <c r="D203" t="s">
        <v>8</v>
      </c>
      <c r="E203" t="s">
        <v>24</v>
      </c>
      <c r="F203" t="s">
        <v>6</v>
      </c>
      <c r="G203" t="s">
        <v>120</v>
      </c>
      <c r="H203" s="29">
        <f>_xlfn.IFS(F203="STAR Kids",INDEX('ATLIS Percentages'!D:D,MATCH($G:$G&amp;" "&amp;$E:$E,'ATLIS Percentages'!$A:$A,0)),
F203="STAR+PLUS",INDEX('ATLIS Percentages'!E:E,MATCH($G:$G&amp;" "&amp;$E:$E,'ATLIS Percentages'!$A:$A,0)),
F203="STAR",INDEX('ATLIS Percentages'!F:F,MATCH($G:$G&amp;" "&amp;$E:$E,'ATLIS Percentages'!$A:$A,0)))</f>
        <v>0.05</v>
      </c>
      <c r="I203" s="30">
        <f t="shared" si="13"/>
        <v>1476470.4</v>
      </c>
      <c r="J203" s="30">
        <f t="shared" si="14"/>
        <v>637675.75</v>
      </c>
      <c r="K203" s="30">
        <f>INDEX('IGT Calculation_1stHalf'!J:J,MATCH($A:$A&amp;"-"&amp;$G:$G&amp;"-"&amp;$E:$E&amp;"-"&amp;$F:$F,'IGT Calculation_1stHalf'!A:A,0))</f>
        <v>762036.68</v>
      </c>
      <c r="L203" s="30">
        <f>INDEX('IGT Calculation_1stHalf'!K:K,MATCH(A:A&amp;"-"&amp;G:G&amp;"-"&amp;E:E&amp;"-"&amp;F:F,'IGT Calculation_1stHalf'!A:A,0))</f>
        <v>329117.55</v>
      </c>
      <c r="M203" s="36">
        <f t="shared" si="15"/>
        <v>714433.72</v>
      </c>
      <c r="N203" s="37">
        <f t="shared" si="16"/>
        <v>308558.21000000002</v>
      </c>
    </row>
    <row r="204" spans="1:14" x14ac:dyDescent="0.25">
      <c r="A204" s="49" t="s">
        <v>111</v>
      </c>
      <c r="B204" t="s">
        <v>23</v>
      </c>
      <c r="C204" s="27">
        <v>207283756.56979835</v>
      </c>
      <c r="D204" t="s">
        <v>23</v>
      </c>
      <c r="E204" t="s">
        <v>20</v>
      </c>
      <c r="F204" t="s">
        <v>6</v>
      </c>
      <c r="G204" t="s">
        <v>120</v>
      </c>
      <c r="H204" s="29">
        <f>_xlfn.IFS(F204="STAR Kids",INDEX('ATLIS Percentages'!D:D,MATCH($G:$G&amp;" "&amp;$E:$E,'ATLIS Percentages'!$A:$A,0)),
F204="STAR+PLUS",INDEX('ATLIS Percentages'!E:E,MATCH($G:$G&amp;" "&amp;$E:$E,'ATLIS Percentages'!$A:$A,0)),
F204="STAR",INDEX('ATLIS Percentages'!F:F,MATCH($G:$G&amp;" "&amp;$E:$E,'ATLIS Percentages'!$A:$A,0)))</f>
        <v>0.05</v>
      </c>
      <c r="I204" s="30">
        <f t="shared" si="13"/>
        <v>10364187.83</v>
      </c>
      <c r="J204" s="30">
        <f t="shared" si="14"/>
        <v>4476209.8099999996</v>
      </c>
      <c r="K204" s="30">
        <f>INDEX('IGT Calculation_1stHalf'!J:J,MATCH($A:$A&amp;"-"&amp;$G:$G&amp;"-"&amp;$E:$E&amp;"-"&amp;$F:$F,'IGT Calculation_1stHalf'!A:A,0))</f>
        <v>5182943.12</v>
      </c>
      <c r="L204" s="30">
        <f>INDEX('IGT Calculation_1stHalf'!K:K,MATCH(A:A&amp;"-"&amp;G:G&amp;"-"&amp;E:E&amp;"-"&amp;F:F,'IGT Calculation_1stHalf'!A:A,0))</f>
        <v>2238471.67</v>
      </c>
      <c r="M204" s="36">
        <f t="shared" si="15"/>
        <v>5181244.71</v>
      </c>
      <c r="N204" s="37">
        <f t="shared" si="16"/>
        <v>2237738.14</v>
      </c>
    </row>
    <row r="205" spans="1:14" x14ac:dyDescent="0.25">
      <c r="A205" s="49" t="s">
        <v>56</v>
      </c>
      <c r="B205" t="s">
        <v>21</v>
      </c>
      <c r="C205" s="27">
        <v>199954253.15197721</v>
      </c>
      <c r="D205" t="s">
        <v>21</v>
      </c>
      <c r="E205" t="s">
        <v>50</v>
      </c>
      <c r="F205" t="s">
        <v>10</v>
      </c>
      <c r="G205" t="s">
        <v>120</v>
      </c>
      <c r="H205" s="29">
        <f>_xlfn.IFS(F205="STAR Kids",INDEX('ATLIS Percentages'!D:D,MATCH($G:$G&amp;" "&amp;$E:$E,'ATLIS Percentages'!$A:$A,0)),
F205="STAR+PLUS",INDEX('ATLIS Percentages'!E:E,MATCH($G:$G&amp;" "&amp;$E:$E,'ATLIS Percentages'!$A:$A,0)),
F205="STAR",INDEX('ATLIS Percentages'!F:F,MATCH($G:$G&amp;" "&amp;$E:$E,'ATLIS Percentages'!$A:$A,0)))</f>
        <v>1.3748351083010315E-2</v>
      </c>
      <c r="I205" s="30">
        <f t="shared" si="13"/>
        <v>2749041.27</v>
      </c>
      <c r="J205" s="30">
        <f t="shared" si="14"/>
        <v>1187288.93</v>
      </c>
      <c r="K205" s="30">
        <f>INDEX('IGT Calculation_1stHalf'!J:J,MATCH($A:$A&amp;"-"&amp;$G:$G&amp;"-"&amp;$E:$E&amp;"-"&amp;$F:$F,'IGT Calculation_1stHalf'!A:A,0))</f>
        <v>1454539.91</v>
      </c>
      <c r="L205" s="30">
        <f>INDEX('IGT Calculation_1stHalf'!K:K,MATCH(A:A&amp;"-"&amp;G:G&amp;"-"&amp;E:E&amp;"-"&amp;F:F,'IGT Calculation_1stHalf'!A:A,0))</f>
        <v>628204.15</v>
      </c>
      <c r="M205" s="36">
        <f t="shared" si="15"/>
        <v>1294501.3600000001</v>
      </c>
      <c r="N205" s="37">
        <f t="shared" si="16"/>
        <v>559084.78</v>
      </c>
    </row>
    <row r="206" spans="1:14" x14ac:dyDescent="0.25">
      <c r="A206" s="49" t="s">
        <v>51</v>
      </c>
      <c r="B206" t="s">
        <v>8</v>
      </c>
      <c r="C206" s="27">
        <v>325984410.09655362</v>
      </c>
      <c r="D206" t="s">
        <v>8</v>
      </c>
      <c r="E206" t="s">
        <v>50</v>
      </c>
      <c r="F206" t="s">
        <v>10</v>
      </c>
      <c r="G206" t="s">
        <v>120</v>
      </c>
      <c r="H206" s="29">
        <f>_xlfn.IFS(F206="STAR Kids",INDEX('ATLIS Percentages'!D:D,MATCH($G:$G&amp;" "&amp;$E:$E,'ATLIS Percentages'!$A:$A,0)),
F206="STAR+PLUS",INDEX('ATLIS Percentages'!E:E,MATCH($G:$G&amp;" "&amp;$E:$E,'ATLIS Percentages'!$A:$A,0)),
F206="STAR",INDEX('ATLIS Percentages'!F:F,MATCH($G:$G&amp;" "&amp;$E:$E,'ATLIS Percentages'!$A:$A,0)))</f>
        <v>1.3748351083010315E-2</v>
      </c>
      <c r="I206" s="30">
        <f t="shared" si="13"/>
        <v>4481748.12</v>
      </c>
      <c r="J206" s="30">
        <f t="shared" si="14"/>
        <v>1935631.16</v>
      </c>
      <c r="K206" s="30">
        <f>INDEX('IGT Calculation_1stHalf'!J:J,MATCH($A:$A&amp;"-"&amp;$G:$G&amp;"-"&amp;$E:$E&amp;"-"&amp;$F:$F,'IGT Calculation_1stHalf'!A:A,0))</f>
        <v>2204016.25</v>
      </c>
      <c r="L206" s="30">
        <f>INDEX('IGT Calculation_1stHalf'!K:K,MATCH(A:A&amp;"-"&amp;G:G&amp;"-"&amp;E:E&amp;"-"&amp;F:F,'IGT Calculation_1stHalf'!A:A,0))</f>
        <v>951896.99</v>
      </c>
      <c r="M206" s="36">
        <f t="shared" si="15"/>
        <v>2277731.87</v>
      </c>
      <c r="N206" s="37">
        <f t="shared" si="16"/>
        <v>983734.17</v>
      </c>
    </row>
    <row r="207" spans="1:14" x14ac:dyDescent="0.25">
      <c r="A207" s="49" t="s">
        <v>99</v>
      </c>
      <c r="B207" t="s">
        <v>12</v>
      </c>
      <c r="C207" s="27">
        <v>554423539.1877017</v>
      </c>
      <c r="D207" t="s">
        <v>12</v>
      </c>
      <c r="E207" t="s">
        <v>50</v>
      </c>
      <c r="F207" t="s">
        <v>14</v>
      </c>
      <c r="G207" t="s">
        <v>120</v>
      </c>
      <c r="H207" s="29">
        <f>_xlfn.IFS(F207="STAR Kids",INDEX('ATLIS Percentages'!D:D,MATCH($G:$G&amp;" "&amp;$E:$E,'ATLIS Percentages'!$A:$A,0)),
F207="STAR+PLUS",INDEX('ATLIS Percentages'!E:E,MATCH($G:$G&amp;" "&amp;$E:$E,'ATLIS Percentages'!$A:$A,0)),
F207="STAR",INDEX('ATLIS Percentages'!F:F,MATCH($G:$G&amp;" "&amp;$E:$E,'ATLIS Percentages'!$A:$A,0)))</f>
        <v>0</v>
      </c>
      <c r="I207" s="30">
        <f t="shared" si="13"/>
        <v>0</v>
      </c>
      <c r="J207" s="30">
        <f t="shared" si="14"/>
        <v>0</v>
      </c>
      <c r="K207" s="30">
        <f>INDEX('IGT Calculation_1stHalf'!J:J,MATCH($A:$A&amp;"-"&amp;$G:$G&amp;"-"&amp;$E:$E&amp;"-"&amp;$F:$F,'IGT Calculation_1stHalf'!A:A,0))</f>
        <v>0</v>
      </c>
      <c r="L207" s="30">
        <f>INDEX('IGT Calculation_1stHalf'!K:K,MATCH(A:A&amp;"-"&amp;G:G&amp;"-"&amp;E:E&amp;"-"&amp;F:F,'IGT Calculation_1stHalf'!A:A,0))</f>
        <v>0</v>
      </c>
      <c r="M207" s="36">
        <f t="shared" si="15"/>
        <v>0</v>
      </c>
      <c r="N207" s="37">
        <f t="shared" si="16"/>
        <v>0</v>
      </c>
    </row>
    <row r="208" spans="1:14" x14ac:dyDescent="0.25">
      <c r="A208" s="49" t="s">
        <v>42</v>
      </c>
      <c r="B208" t="s">
        <v>28</v>
      </c>
      <c r="C208" s="27">
        <v>482213928.63043946</v>
      </c>
      <c r="D208" t="s">
        <v>28</v>
      </c>
      <c r="E208" t="s">
        <v>39</v>
      </c>
      <c r="F208" t="s">
        <v>14</v>
      </c>
      <c r="G208" t="s">
        <v>120</v>
      </c>
      <c r="H208" s="29">
        <f>_xlfn.IFS(F208="STAR Kids",INDEX('ATLIS Percentages'!D:D,MATCH($G:$G&amp;" "&amp;$E:$E,'ATLIS Percentages'!$A:$A,0)),
F208="STAR+PLUS",INDEX('ATLIS Percentages'!E:E,MATCH($G:$G&amp;" "&amp;$E:$E,'ATLIS Percentages'!$A:$A,0)),
F208="STAR",INDEX('ATLIS Percentages'!F:F,MATCH($G:$G&amp;" "&amp;$E:$E,'ATLIS Percentages'!$A:$A,0)))</f>
        <v>0</v>
      </c>
      <c r="I208" s="30">
        <f t="shared" si="13"/>
        <v>0</v>
      </c>
      <c r="J208" s="30">
        <f t="shared" si="14"/>
        <v>0</v>
      </c>
      <c r="K208" s="30">
        <f>INDEX('IGT Calculation_1stHalf'!J:J,MATCH($A:$A&amp;"-"&amp;$G:$G&amp;"-"&amp;$E:$E&amp;"-"&amp;$F:$F,'IGT Calculation_1stHalf'!A:A,0))</f>
        <v>0</v>
      </c>
      <c r="L208" s="30">
        <f>INDEX('IGT Calculation_1stHalf'!K:K,MATCH(A:A&amp;"-"&amp;G:G&amp;"-"&amp;E:E&amp;"-"&amp;F:F,'IGT Calculation_1stHalf'!A:A,0))</f>
        <v>0</v>
      </c>
      <c r="M208" s="36">
        <f t="shared" si="15"/>
        <v>0</v>
      </c>
      <c r="N208" s="37">
        <f t="shared" si="16"/>
        <v>0</v>
      </c>
    </row>
    <row r="209" spans="1:14" x14ac:dyDescent="0.25">
      <c r="A209" s="49" t="s">
        <v>49</v>
      </c>
      <c r="B209" t="s">
        <v>28</v>
      </c>
      <c r="C209" s="27">
        <v>268564687.4286021</v>
      </c>
      <c r="D209" t="s">
        <v>28</v>
      </c>
      <c r="E209" t="s">
        <v>50</v>
      </c>
      <c r="F209" t="s">
        <v>14</v>
      </c>
      <c r="G209" t="s">
        <v>120</v>
      </c>
      <c r="H209" s="29">
        <f>_xlfn.IFS(F209="STAR Kids",INDEX('ATLIS Percentages'!D:D,MATCH($G:$G&amp;" "&amp;$E:$E,'ATLIS Percentages'!$A:$A,0)),
F209="STAR+PLUS",INDEX('ATLIS Percentages'!E:E,MATCH($G:$G&amp;" "&amp;$E:$E,'ATLIS Percentages'!$A:$A,0)),
F209="STAR",INDEX('ATLIS Percentages'!F:F,MATCH($G:$G&amp;" "&amp;$E:$E,'ATLIS Percentages'!$A:$A,0)))</f>
        <v>0</v>
      </c>
      <c r="I209" s="30">
        <f t="shared" si="13"/>
        <v>0</v>
      </c>
      <c r="J209" s="30">
        <f t="shared" si="14"/>
        <v>0</v>
      </c>
      <c r="K209" s="30">
        <f>INDEX('IGT Calculation_1stHalf'!J:J,MATCH($A:$A&amp;"-"&amp;$G:$G&amp;"-"&amp;$E:$E&amp;"-"&amp;$F:$F,'IGT Calculation_1stHalf'!A:A,0))</f>
        <v>0</v>
      </c>
      <c r="L209" s="30">
        <f>INDEX('IGT Calculation_1stHalf'!K:K,MATCH(A:A&amp;"-"&amp;G:G&amp;"-"&amp;E:E&amp;"-"&amp;F:F,'IGT Calculation_1stHalf'!A:A,0))</f>
        <v>0</v>
      </c>
      <c r="M209" s="36">
        <f t="shared" si="15"/>
        <v>0</v>
      </c>
      <c r="N209" s="37">
        <f t="shared" si="16"/>
        <v>0</v>
      </c>
    </row>
    <row r="210" spans="1:14" x14ac:dyDescent="0.25">
      <c r="A210" s="49" t="s">
        <v>70</v>
      </c>
      <c r="B210" t="s">
        <v>61</v>
      </c>
      <c r="C210" s="27">
        <v>312552988.97039735</v>
      </c>
      <c r="D210" t="s">
        <v>61</v>
      </c>
      <c r="E210" t="s">
        <v>22</v>
      </c>
      <c r="F210" t="s">
        <v>14</v>
      </c>
      <c r="G210" t="s">
        <v>120</v>
      </c>
      <c r="H210" s="29">
        <f>_xlfn.IFS(F210="STAR Kids",INDEX('ATLIS Percentages'!D:D,MATCH($G:$G&amp;" "&amp;$E:$E,'ATLIS Percentages'!$A:$A,0)),
F210="STAR+PLUS",INDEX('ATLIS Percentages'!E:E,MATCH($G:$G&amp;" "&amp;$E:$E,'ATLIS Percentages'!$A:$A,0)),
F210="STAR",INDEX('ATLIS Percentages'!F:F,MATCH($G:$G&amp;" "&amp;$E:$E,'ATLIS Percentages'!$A:$A,0)))</f>
        <v>0</v>
      </c>
      <c r="I210" s="30">
        <f t="shared" si="13"/>
        <v>0</v>
      </c>
      <c r="J210" s="30">
        <f t="shared" si="14"/>
        <v>0</v>
      </c>
      <c r="K210" s="30">
        <f>INDEX('IGT Calculation_1stHalf'!J:J,MATCH($A:$A&amp;"-"&amp;$G:$G&amp;"-"&amp;$E:$E&amp;"-"&amp;$F:$F,'IGT Calculation_1stHalf'!A:A,0))</f>
        <v>0</v>
      </c>
      <c r="L210" s="30">
        <f>INDEX('IGT Calculation_1stHalf'!K:K,MATCH(A:A&amp;"-"&amp;G:G&amp;"-"&amp;E:E&amp;"-"&amp;F:F,'IGT Calculation_1stHalf'!A:A,0))</f>
        <v>0</v>
      </c>
      <c r="M210" s="36">
        <f t="shared" si="15"/>
        <v>0</v>
      </c>
      <c r="N210" s="37">
        <f t="shared" si="16"/>
        <v>0</v>
      </c>
    </row>
    <row r="211" spans="1:14" x14ac:dyDescent="0.25">
      <c r="A211" s="49" t="s">
        <v>43</v>
      </c>
      <c r="B211" t="s">
        <v>44</v>
      </c>
      <c r="C211" s="27">
        <v>184943740.84731835</v>
      </c>
      <c r="D211" t="s">
        <v>44</v>
      </c>
      <c r="E211" t="s">
        <v>45</v>
      </c>
      <c r="F211" t="s">
        <v>14</v>
      </c>
      <c r="G211" t="s">
        <v>120</v>
      </c>
      <c r="H211" s="29">
        <f>_xlfn.IFS(F211="STAR Kids",INDEX('ATLIS Percentages'!D:D,MATCH($G:$G&amp;" "&amp;$E:$E,'ATLIS Percentages'!$A:$A,0)),
F211="STAR+PLUS",INDEX('ATLIS Percentages'!E:E,MATCH($G:$G&amp;" "&amp;$E:$E,'ATLIS Percentages'!$A:$A,0)),
F211="STAR",INDEX('ATLIS Percentages'!F:F,MATCH($G:$G&amp;" "&amp;$E:$E,'ATLIS Percentages'!$A:$A,0)))</f>
        <v>0</v>
      </c>
      <c r="I211" s="30">
        <f t="shared" si="13"/>
        <v>0</v>
      </c>
      <c r="J211" s="30">
        <f t="shared" si="14"/>
        <v>0</v>
      </c>
      <c r="K211" s="30">
        <f>INDEX('IGT Calculation_1stHalf'!J:J,MATCH($A:$A&amp;"-"&amp;$G:$G&amp;"-"&amp;$E:$E&amp;"-"&amp;$F:$F,'IGT Calculation_1stHalf'!A:A,0))</f>
        <v>0</v>
      </c>
      <c r="L211" s="30">
        <f>INDEX('IGT Calculation_1stHalf'!K:K,MATCH(A:A&amp;"-"&amp;G:G&amp;"-"&amp;E:E&amp;"-"&amp;F:F,'IGT Calculation_1stHalf'!A:A,0))</f>
        <v>0</v>
      </c>
      <c r="M211" s="36">
        <f t="shared" si="15"/>
        <v>0</v>
      </c>
      <c r="N211" s="37">
        <f t="shared" si="16"/>
        <v>0</v>
      </c>
    </row>
    <row r="212" spans="1:14" x14ac:dyDescent="0.25">
      <c r="A212" s="49" t="s">
        <v>15</v>
      </c>
      <c r="B212" t="s">
        <v>16</v>
      </c>
      <c r="C212" s="27">
        <v>396021567.67895341</v>
      </c>
      <c r="D212" t="s">
        <v>16</v>
      </c>
      <c r="E212" t="s">
        <v>13</v>
      </c>
      <c r="F212" t="s">
        <v>14</v>
      </c>
      <c r="G212" t="s">
        <v>120</v>
      </c>
      <c r="H212" s="29">
        <f>_xlfn.IFS(F212="STAR Kids",INDEX('ATLIS Percentages'!D:D,MATCH($G:$G&amp;" "&amp;$E:$E,'ATLIS Percentages'!$A:$A,0)),
F212="STAR+PLUS",INDEX('ATLIS Percentages'!E:E,MATCH($G:$G&amp;" "&amp;$E:$E,'ATLIS Percentages'!$A:$A,0)),
F212="STAR",INDEX('ATLIS Percentages'!F:F,MATCH($G:$G&amp;" "&amp;$E:$E,'ATLIS Percentages'!$A:$A,0)))</f>
        <v>0</v>
      </c>
      <c r="I212" s="30">
        <f t="shared" si="13"/>
        <v>0</v>
      </c>
      <c r="J212" s="30">
        <f t="shared" si="14"/>
        <v>0</v>
      </c>
      <c r="K212" s="30">
        <f>INDEX('IGT Calculation_1stHalf'!J:J,MATCH($A:$A&amp;"-"&amp;$G:$G&amp;"-"&amp;$E:$E&amp;"-"&amp;$F:$F,'IGT Calculation_1stHalf'!A:A,0))</f>
        <v>0</v>
      </c>
      <c r="L212" s="30">
        <f>INDEX('IGT Calculation_1stHalf'!K:K,MATCH(A:A&amp;"-"&amp;G:G&amp;"-"&amp;E:E&amp;"-"&amp;F:F,'IGT Calculation_1stHalf'!A:A,0))</f>
        <v>0</v>
      </c>
      <c r="M212" s="36">
        <f t="shared" si="15"/>
        <v>0</v>
      </c>
      <c r="N212" s="37">
        <f t="shared" si="16"/>
        <v>0</v>
      </c>
    </row>
    <row r="213" spans="1:14" x14ac:dyDescent="0.25">
      <c r="A213" s="49" t="s">
        <v>82</v>
      </c>
      <c r="B213" t="s">
        <v>8</v>
      </c>
      <c r="C213" s="27">
        <v>155560012.94350815</v>
      </c>
      <c r="D213" t="s">
        <v>8</v>
      </c>
      <c r="E213" t="s">
        <v>41</v>
      </c>
      <c r="F213" t="s">
        <v>14</v>
      </c>
      <c r="G213" t="s">
        <v>120</v>
      </c>
      <c r="H213" s="29">
        <f>_xlfn.IFS(F213="STAR Kids",INDEX('ATLIS Percentages'!D:D,MATCH($G:$G&amp;" "&amp;$E:$E,'ATLIS Percentages'!$A:$A,0)),
F213="STAR+PLUS",INDEX('ATLIS Percentages'!E:E,MATCH($G:$G&amp;" "&amp;$E:$E,'ATLIS Percentages'!$A:$A,0)),
F213="STAR",INDEX('ATLIS Percentages'!F:F,MATCH($G:$G&amp;" "&amp;$E:$E,'ATLIS Percentages'!$A:$A,0)))</f>
        <v>0</v>
      </c>
      <c r="I213" s="30">
        <f t="shared" si="13"/>
        <v>0</v>
      </c>
      <c r="J213" s="30">
        <f t="shared" si="14"/>
        <v>0</v>
      </c>
      <c r="K213" s="30">
        <f>INDEX('IGT Calculation_1stHalf'!J:J,MATCH($A:$A&amp;"-"&amp;$G:$G&amp;"-"&amp;$E:$E&amp;"-"&amp;$F:$F,'IGT Calculation_1stHalf'!A:A,0))</f>
        <v>0</v>
      </c>
      <c r="L213" s="30">
        <f>INDEX('IGT Calculation_1stHalf'!K:K,MATCH(A:A&amp;"-"&amp;G:G&amp;"-"&amp;E:E&amp;"-"&amp;F:F,'IGT Calculation_1stHalf'!A:A,0))</f>
        <v>0</v>
      </c>
      <c r="M213" s="36">
        <f t="shared" si="15"/>
        <v>0</v>
      </c>
      <c r="N213" s="37">
        <f t="shared" si="16"/>
        <v>0</v>
      </c>
    </row>
    <row r="214" spans="1:14" x14ac:dyDescent="0.25">
      <c r="A214" s="49" t="s">
        <v>29</v>
      </c>
      <c r="B214" t="s">
        <v>12</v>
      </c>
      <c r="C214" s="27">
        <v>317015699.74112809</v>
      </c>
      <c r="D214" t="s">
        <v>12</v>
      </c>
      <c r="E214" t="s">
        <v>22</v>
      </c>
      <c r="F214" t="s">
        <v>14</v>
      </c>
      <c r="G214" t="s">
        <v>120</v>
      </c>
      <c r="H214" s="29">
        <f>_xlfn.IFS(F214="STAR Kids",INDEX('ATLIS Percentages'!D:D,MATCH($G:$G&amp;" "&amp;$E:$E,'ATLIS Percentages'!$A:$A,0)),
F214="STAR+PLUS",INDEX('ATLIS Percentages'!E:E,MATCH($G:$G&amp;" "&amp;$E:$E,'ATLIS Percentages'!$A:$A,0)),
F214="STAR",INDEX('ATLIS Percentages'!F:F,MATCH($G:$G&amp;" "&amp;$E:$E,'ATLIS Percentages'!$A:$A,0)))</f>
        <v>0</v>
      </c>
      <c r="I214" s="30">
        <f t="shared" si="13"/>
        <v>0</v>
      </c>
      <c r="J214" s="30">
        <f t="shared" si="14"/>
        <v>0</v>
      </c>
      <c r="K214" s="30">
        <f>INDEX('IGT Calculation_1stHalf'!J:J,MATCH($A:$A&amp;"-"&amp;$G:$G&amp;"-"&amp;$E:$E&amp;"-"&amp;$F:$F,'IGT Calculation_1stHalf'!A:A,0))</f>
        <v>0</v>
      </c>
      <c r="L214" s="30">
        <f>INDEX('IGT Calculation_1stHalf'!K:K,MATCH(A:A&amp;"-"&amp;G:G&amp;"-"&amp;E:E&amp;"-"&amp;F:F,'IGT Calculation_1stHalf'!A:A,0))</f>
        <v>0</v>
      </c>
      <c r="M214" s="36">
        <f t="shared" si="15"/>
        <v>0</v>
      </c>
      <c r="N214" s="37">
        <f t="shared" si="16"/>
        <v>0</v>
      </c>
    </row>
    <row r="215" spans="1:14" x14ac:dyDescent="0.25">
      <c r="A215" s="49" t="s">
        <v>85</v>
      </c>
      <c r="B215" t="s">
        <v>12</v>
      </c>
      <c r="C215" s="27">
        <v>89610880.908871725</v>
      </c>
      <c r="D215" t="s">
        <v>12</v>
      </c>
      <c r="E215" t="s">
        <v>20</v>
      </c>
      <c r="F215" t="s">
        <v>14</v>
      </c>
      <c r="G215" t="s">
        <v>120</v>
      </c>
      <c r="H215" s="29">
        <f>_xlfn.IFS(F215="STAR Kids",INDEX('ATLIS Percentages'!D:D,MATCH($G:$G&amp;" "&amp;$E:$E,'ATLIS Percentages'!$A:$A,0)),
F215="STAR+PLUS",INDEX('ATLIS Percentages'!E:E,MATCH($G:$G&amp;" "&amp;$E:$E,'ATLIS Percentages'!$A:$A,0)),
F215="STAR",INDEX('ATLIS Percentages'!F:F,MATCH($G:$G&amp;" "&amp;$E:$E,'ATLIS Percentages'!$A:$A,0)))</f>
        <v>0</v>
      </c>
      <c r="I215" s="30">
        <f t="shared" si="13"/>
        <v>0</v>
      </c>
      <c r="J215" s="30">
        <f t="shared" si="14"/>
        <v>0</v>
      </c>
      <c r="K215" s="30">
        <f>INDEX('IGT Calculation_1stHalf'!J:J,MATCH($A:$A&amp;"-"&amp;$G:$G&amp;"-"&amp;$E:$E&amp;"-"&amp;$F:$F,'IGT Calculation_1stHalf'!A:A,0))</f>
        <v>0</v>
      </c>
      <c r="L215" s="30">
        <f>INDEX('IGT Calculation_1stHalf'!K:K,MATCH(A:A&amp;"-"&amp;G:G&amp;"-"&amp;E:E&amp;"-"&amp;F:F,'IGT Calculation_1stHalf'!A:A,0))</f>
        <v>0</v>
      </c>
      <c r="M215" s="36">
        <f t="shared" si="15"/>
        <v>0</v>
      </c>
      <c r="N215" s="37">
        <f t="shared" si="16"/>
        <v>0</v>
      </c>
    </row>
    <row r="216" spans="1:14" x14ac:dyDescent="0.25">
      <c r="A216" s="49" t="s">
        <v>69</v>
      </c>
      <c r="B216" t="s">
        <v>12</v>
      </c>
      <c r="C216" s="27">
        <v>47500671.660213798</v>
      </c>
      <c r="D216" t="s">
        <v>12</v>
      </c>
      <c r="E216" t="s">
        <v>66</v>
      </c>
      <c r="F216" t="s">
        <v>14</v>
      </c>
      <c r="G216" t="s">
        <v>120</v>
      </c>
      <c r="H216" s="29">
        <f>_xlfn.IFS(F216="STAR Kids",INDEX('ATLIS Percentages'!D:D,MATCH($G:$G&amp;" "&amp;$E:$E,'ATLIS Percentages'!$A:$A,0)),
F216="STAR+PLUS",INDEX('ATLIS Percentages'!E:E,MATCH($G:$G&amp;" "&amp;$E:$E,'ATLIS Percentages'!$A:$A,0)),
F216="STAR",INDEX('ATLIS Percentages'!F:F,MATCH($G:$G&amp;" "&amp;$E:$E,'ATLIS Percentages'!$A:$A,0)))</f>
        <v>0</v>
      </c>
      <c r="I216" s="30">
        <f t="shared" si="13"/>
        <v>0</v>
      </c>
      <c r="J216" s="30">
        <f t="shared" si="14"/>
        <v>0</v>
      </c>
      <c r="K216" s="30">
        <f>INDEX('IGT Calculation_1stHalf'!J:J,MATCH($A:$A&amp;"-"&amp;$G:$G&amp;"-"&amp;$E:$E&amp;"-"&amp;$F:$F,'IGT Calculation_1stHalf'!A:A,0))</f>
        <v>0</v>
      </c>
      <c r="L216" s="30">
        <f>INDEX('IGT Calculation_1stHalf'!K:K,MATCH(A:A&amp;"-"&amp;G:G&amp;"-"&amp;E:E&amp;"-"&amp;F:F,'IGT Calculation_1stHalf'!A:A,0))</f>
        <v>0</v>
      </c>
      <c r="M216" s="36">
        <f t="shared" si="15"/>
        <v>0</v>
      </c>
      <c r="N216" s="37">
        <f t="shared" si="16"/>
        <v>0</v>
      </c>
    </row>
    <row r="217" spans="1:14" x14ac:dyDescent="0.25">
      <c r="A217" s="49" t="s">
        <v>73</v>
      </c>
      <c r="B217" t="s">
        <v>12</v>
      </c>
      <c r="C217" s="27">
        <v>432308060.52458477</v>
      </c>
      <c r="D217" t="s">
        <v>12</v>
      </c>
      <c r="E217" t="s">
        <v>39</v>
      </c>
      <c r="F217" t="s">
        <v>14</v>
      </c>
      <c r="G217" t="s">
        <v>120</v>
      </c>
      <c r="H217" s="29">
        <f>_xlfn.IFS(F217="STAR Kids",INDEX('ATLIS Percentages'!D:D,MATCH($G:$G&amp;" "&amp;$E:$E,'ATLIS Percentages'!$A:$A,0)),
F217="STAR+PLUS",INDEX('ATLIS Percentages'!E:E,MATCH($G:$G&amp;" "&amp;$E:$E,'ATLIS Percentages'!$A:$A,0)),
F217="STAR",INDEX('ATLIS Percentages'!F:F,MATCH($G:$G&amp;" "&amp;$E:$E,'ATLIS Percentages'!$A:$A,0)))</f>
        <v>0</v>
      </c>
      <c r="I217" s="30">
        <f t="shared" si="13"/>
        <v>0</v>
      </c>
      <c r="J217" s="30">
        <f t="shared" si="14"/>
        <v>0</v>
      </c>
      <c r="K217" s="30">
        <f>INDEX('IGT Calculation_1stHalf'!J:J,MATCH($A:$A&amp;"-"&amp;$G:$G&amp;"-"&amp;$E:$E&amp;"-"&amp;$F:$F,'IGT Calculation_1stHalf'!A:A,0))</f>
        <v>0</v>
      </c>
      <c r="L217" s="30">
        <f>INDEX('IGT Calculation_1stHalf'!K:K,MATCH(A:A&amp;"-"&amp;G:G&amp;"-"&amp;E:E&amp;"-"&amp;F:F,'IGT Calculation_1stHalf'!A:A,0))</f>
        <v>0</v>
      </c>
      <c r="M217" s="36">
        <f t="shared" si="15"/>
        <v>0</v>
      </c>
      <c r="N217" s="37">
        <f t="shared" si="16"/>
        <v>0</v>
      </c>
    </row>
    <row r="218" spans="1:14" x14ac:dyDescent="0.25">
      <c r="A218" s="49" t="s">
        <v>89</v>
      </c>
      <c r="B218" t="s">
        <v>21</v>
      </c>
      <c r="C218" s="27">
        <v>134333078.49758792</v>
      </c>
      <c r="D218" t="s">
        <v>21</v>
      </c>
      <c r="E218" t="s">
        <v>24</v>
      </c>
      <c r="F218" t="s">
        <v>14</v>
      </c>
      <c r="G218" t="s">
        <v>120</v>
      </c>
      <c r="H218" s="29">
        <f>_xlfn.IFS(F218="STAR Kids",INDEX('ATLIS Percentages'!D:D,MATCH($G:$G&amp;" "&amp;$E:$E,'ATLIS Percentages'!$A:$A,0)),
F218="STAR+PLUS",INDEX('ATLIS Percentages'!E:E,MATCH($G:$G&amp;" "&amp;$E:$E,'ATLIS Percentages'!$A:$A,0)),
F218="STAR",INDEX('ATLIS Percentages'!F:F,MATCH($G:$G&amp;" "&amp;$E:$E,'ATLIS Percentages'!$A:$A,0)))</f>
        <v>0</v>
      </c>
      <c r="I218" s="30">
        <f t="shared" si="13"/>
        <v>0</v>
      </c>
      <c r="J218" s="30">
        <f t="shared" si="14"/>
        <v>0</v>
      </c>
      <c r="K218" s="30">
        <f>INDEX('IGT Calculation_1stHalf'!J:J,MATCH($A:$A&amp;"-"&amp;$G:$G&amp;"-"&amp;$E:$E&amp;"-"&amp;$F:$F,'IGT Calculation_1stHalf'!A:A,0))</f>
        <v>0</v>
      </c>
      <c r="L218" s="30">
        <f>INDEX('IGT Calculation_1stHalf'!K:K,MATCH(A:A&amp;"-"&amp;G:G&amp;"-"&amp;E:E&amp;"-"&amp;F:F,'IGT Calculation_1stHalf'!A:A,0))</f>
        <v>0</v>
      </c>
      <c r="M218" s="36">
        <f t="shared" si="15"/>
        <v>0</v>
      </c>
      <c r="N218" s="37">
        <f t="shared" si="16"/>
        <v>0</v>
      </c>
    </row>
    <row r="219" spans="1:14" x14ac:dyDescent="0.25">
      <c r="A219" s="49" t="s">
        <v>64</v>
      </c>
      <c r="B219" t="s">
        <v>21</v>
      </c>
      <c r="C219" s="27">
        <v>79312817.206732795</v>
      </c>
      <c r="D219" t="s">
        <v>21</v>
      </c>
      <c r="E219" t="s">
        <v>9</v>
      </c>
      <c r="F219" t="s">
        <v>10</v>
      </c>
      <c r="G219" t="s">
        <v>120</v>
      </c>
      <c r="H219" s="29">
        <f>_xlfn.IFS(F219="STAR Kids",INDEX('ATLIS Percentages'!D:D,MATCH($G:$G&amp;" "&amp;$E:$E,'ATLIS Percentages'!$A:$A,0)),
F219="STAR+PLUS",INDEX('ATLIS Percentages'!E:E,MATCH($G:$G&amp;" "&amp;$E:$E,'ATLIS Percentages'!$A:$A,0)),
F219="STAR",INDEX('ATLIS Percentages'!F:F,MATCH($G:$G&amp;" "&amp;$E:$E,'ATLIS Percentages'!$A:$A,0)))</f>
        <v>0</v>
      </c>
      <c r="I219" s="30">
        <f t="shared" si="13"/>
        <v>0</v>
      </c>
      <c r="J219" s="30">
        <f t="shared" si="14"/>
        <v>0</v>
      </c>
      <c r="K219" s="30">
        <f>INDEX('IGT Calculation_1stHalf'!J:J,MATCH($A:$A&amp;"-"&amp;$G:$G&amp;"-"&amp;$E:$E&amp;"-"&amp;$F:$F,'IGT Calculation_1stHalf'!A:A,0))</f>
        <v>0</v>
      </c>
      <c r="L219" s="30">
        <f>INDEX('IGT Calculation_1stHalf'!K:K,MATCH(A:A&amp;"-"&amp;G:G&amp;"-"&amp;E:E&amp;"-"&amp;F:F,'IGT Calculation_1stHalf'!A:A,0))</f>
        <v>0</v>
      </c>
      <c r="M219" s="36">
        <f t="shared" si="15"/>
        <v>0</v>
      </c>
      <c r="N219" s="37">
        <f t="shared" si="16"/>
        <v>0</v>
      </c>
    </row>
    <row r="220" spans="1:14" x14ac:dyDescent="0.25">
      <c r="A220" s="49" t="s">
        <v>7</v>
      </c>
      <c r="B220" t="s">
        <v>8</v>
      </c>
      <c r="C220" s="27">
        <v>285045612.55282086</v>
      </c>
      <c r="D220" t="s">
        <v>8</v>
      </c>
      <c r="E220" t="s">
        <v>9</v>
      </c>
      <c r="F220" t="s">
        <v>10</v>
      </c>
      <c r="G220" t="s">
        <v>120</v>
      </c>
      <c r="H220" s="29">
        <f>_xlfn.IFS(F220="STAR Kids",INDEX('ATLIS Percentages'!D:D,MATCH($G:$G&amp;" "&amp;$E:$E,'ATLIS Percentages'!$A:$A,0)),
F220="STAR+PLUS",INDEX('ATLIS Percentages'!E:E,MATCH($G:$G&amp;" "&amp;$E:$E,'ATLIS Percentages'!$A:$A,0)),
F220="STAR",INDEX('ATLIS Percentages'!F:F,MATCH($G:$G&amp;" "&amp;$E:$E,'ATLIS Percentages'!$A:$A,0)))</f>
        <v>0</v>
      </c>
      <c r="I220" s="30">
        <f t="shared" si="13"/>
        <v>0</v>
      </c>
      <c r="J220" s="30">
        <f t="shared" si="14"/>
        <v>0</v>
      </c>
      <c r="K220" s="30">
        <f>INDEX('IGT Calculation_1stHalf'!J:J,MATCH($A:$A&amp;"-"&amp;$G:$G&amp;"-"&amp;$E:$E&amp;"-"&amp;$F:$F,'IGT Calculation_1stHalf'!A:A,0))</f>
        <v>0</v>
      </c>
      <c r="L220" s="30">
        <f>INDEX('IGT Calculation_1stHalf'!K:K,MATCH(A:A&amp;"-"&amp;G:G&amp;"-"&amp;E:E&amp;"-"&amp;F:F,'IGT Calculation_1stHalf'!A:A,0))</f>
        <v>0</v>
      </c>
      <c r="M220" s="36">
        <f t="shared" si="15"/>
        <v>0</v>
      </c>
      <c r="N220" s="37">
        <f t="shared" si="16"/>
        <v>0</v>
      </c>
    </row>
    <row r="221" spans="1:14" x14ac:dyDescent="0.25">
      <c r="A221" s="49" t="s">
        <v>31</v>
      </c>
      <c r="B221" t="s">
        <v>32</v>
      </c>
      <c r="C221" s="27">
        <v>129443029.58677334</v>
      </c>
      <c r="D221" t="s">
        <v>32</v>
      </c>
      <c r="E221" t="s">
        <v>9</v>
      </c>
      <c r="F221" t="s">
        <v>10</v>
      </c>
      <c r="G221" t="s">
        <v>120</v>
      </c>
      <c r="H221" s="29">
        <f>_xlfn.IFS(F221="STAR Kids",INDEX('ATLIS Percentages'!D:D,MATCH($G:$G&amp;" "&amp;$E:$E,'ATLIS Percentages'!$A:$A,0)),
F221="STAR+PLUS",INDEX('ATLIS Percentages'!E:E,MATCH($G:$G&amp;" "&amp;$E:$E,'ATLIS Percentages'!$A:$A,0)),
F221="STAR",INDEX('ATLIS Percentages'!F:F,MATCH($G:$G&amp;" "&amp;$E:$E,'ATLIS Percentages'!$A:$A,0)))</f>
        <v>0</v>
      </c>
      <c r="I221" s="30">
        <f t="shared" si="13"/>
        <v>0</v>
      </c>
      <c r="J221" s="30">
        <f t="shared" si="14"/>
        <v>0</v>
      </c>
      <c r="K221" s="30">
        <f>INDEX('IGT Calculation_1stHalf'!J:J,MATCH($A:$A&amp;"-"&amp;$G:$G&amp;"-"&amp;$E:$E&amp;"-"&amp;$F:$F,'IGT Calculation_1stHalf'!A:A,0))</f>
        <v>0</v>
      </c>
      <c r="L221" s="30">
        <f>INDEX('IGT Calculation_1stHalf'!K:K,MATCH(A:A&amp;"-"&amp;G:G&amp;"-"&amp;E:E&amp;"-"&amp;F:F,'IGT Calculation_1stHalf'!A:A,0))</f>
        <v>0</v>
      </c>
      <c r="M221" s="36">
        <f t="shared" si="15"/>
        <v>0</v>
      </c>
      <c r="N221" s="37">
        <f t="shared" si="16"/>
        <v>0</v>
      </c>
    </row>
    <row r="222" spans="1:14" x14ac:dyDescent="0.25">
      <c r="A222" s="49" t="s">
        <v>88</v>
      </c>
      <c r="B222" t="s">
        <v>21</v>
      </c>
      <c r="C222" s="27">
        <v>257795917.44256079</v>
      </c>
      <c r="D222" t="s">
        <v>21</v>
      </c>
      <c r="E222" t="s">
        <v>9</v>
      </c>
      <c r="F222" t="s">
        <v>14</v>
      </c>
      <c r="G222" t="s">
        <v>120</v>
      </c>
      <c r="H222" s="29">
        <f>_xlfn.IFS(F222="STAR Kids",INDEX('ATLIS Percentages'!D:D,MATCH($G:$G&amp;" "&amp;$E:$E,'ATLIS Percentages'!$A:$A,0)),
F222="STAR+PLUS",INDEX('ATLIS Percentages'!E:E,MATCH($G:$G&amp;" "&amp;$E:$E,'ATLIS Percentages'!$A:$A,0)),
F222="STAR",INDEX('ATLIS Percentages'!F:F,MATCH($G:$G&amp;" "&amp;$E:$E,'ATLIS Percentages'!$A:$A,0)))</f>
        <v>0</v>
      </c>
      <c r="I222" s="30">
        <f t="shared" si="13"/>
        <v>0</v>
      </c>
      <c r="J222" s="30">
        <f t="shared" si="14"/>
        <v>0</v>
      </c>
      <c r="K222" s="30">
        <f>INDEX('IGT Calculation_1stHalf'!J:J,MATCH($A:$A&amp;"-"&amp;$G:$G&amp;"-"&amp;$E:$E&amp;"-"&amp;$F:$F,'IGT Calculation_1stHalf'!A:A,0))</f>
        <v>0</v>
      </c>
      <c r="L222" s="30">
        <f>INDEX('IGT Calculation_1stHalf'!K:K,MATCH(A:A&amp;"-"&amp;G:G&amp;"-"&amp;E:E&amp;"-"&amp;F:F,'IGT Calculation_1stHalf'!A:A,0))</f>
        <v>0</v>
      </c>
      <c r="M222" s="36">
        <f t="shared" si="15"/>
        <v>0</v>
      </c>
      <c r="N222" s="37">
        <f t="shared" si="16"/>
        <v>0</v>
      </c>
    </row>
    <row r="223" spans="1:14" x14ac:dyDescent="0.25">
      <c r="A223" s="49" t="s">
        <v>26</v>
      </c>
      <c r="B223" t="s">
        <v>8</v>
      </c>
      <c r="C223" s="27">
        <v>377269551.43188775</v>
      </c>
      <c r="D223" t="s">
        <v>8</v>
      </c>
      <c r="E223" t="s">
        <v>9</v>
      </c>
      <c r="F223" t="s">
        <v>14</v>
      </c>
      <c r="G223" t="s">
        <v>120</v>
      </c>
      <c r="H223" s="29">
        <f>_xlfn.IFS(F223="STAR Kids",INDEX('ATLIS Percentages'!D:D,MATCH($G:$G&amp;" "&amp;$E:$E,'ATLIS Percentages'!$A:$A,0)),
F223="STAR+PLUS",INDEX('ATLIS Percentages'!E:E,MATCH($G:$G&amp;" "&amp;$E:$E,'ATLIS Percentages'!$A:$A,0)),
F223="STAR",INDEX('ATLIS Percentages'!F:F,MATCH($G:$G&amp;" "&amp;$E:$E,'ATLIS Percentages'!$A:$A,0)))</f>
        <v>0</v>
      </c>
      <c r="I223" s="30">
        <f t="shared" si="13"/>
        <v>0</v>
      </c>
      <c r="J223" s="30">
        <f t="shared" si="14"/>
        <v>0</v>
      </c>
      <c r="K223" s="30">
        <f>INDEX('IGT Calculation_1stHalf'!J:J,MATCH($A:$A&amp;"-"&amp;$G:$G&amp;"-"&amp;$E:$E&amp;"-"&amp;$F:$F,'IGT Calculation_1stHalf'!A:A,0))</f>
        <v>0</v>
      </c>
      <c r="L223" s="30">
        <f>INDEX('IGT Calculation_1stHalf'!K:K,MATCH(A:A&amp;"-"&amp;G:G&amp;"-"&amp;E:E&amp;"-"&amp;F:F,'IGT Calculation_1stHalf'!A:A,0))</f>
        <v>0</v>
      </c>
      <c r="M223" s="36">
        <f t="shared" si="15"/>
        <v>0</v>
      </c>
      <c r="N223" s="37">
        <f t="shared" si="16"/>
        <v>0</v>
      </c>
    </row>
    <row r="224" spans="1:14" x14ac:dyDescent="0.25">
      <c r="A224" s="48">
        <v>10</v>
      </c>
      <c r="B224" t="s">
        <v>8</v>
      </c>
      <c r="C224" s="27">
        <v>274828212.04970443</v>
      </c>
      <c r="D224" t="s">
        <v>8</v>
      </c>
      <c r="E224" t="s">
        <v>41</v>
      </c>
      <c r="F224" t="s">
        <v>10</v>
      </c>
      <c r="G224" t="s">
        <v>121</v>
      </c>
      <c r="H224" s="29">
        <f>_xlfn.IFS(F224="STAR Kids",INDEX('ATLIS Percentages'!D:D,MATCH($G:$G&amp;" "&amp;$E:$E,'ATLIS Percentages'!$A:$A,0)),
F224="STAR+PLUS",INDEX('ATLIS Percentages'!E:E,MATCH($G:$G&amp;" "&amp;$E:$E,'ATLIS Percentages'!$A:$A,0)),
F224="STAR",INDEX('ATLIS Percentages'!F:F,MATCH($G:$G&amp;" "&amp;$E:$E,'ATLIS Percentages'!$A:$A,0)))</f>
        <v>0</v>
      </c>
      <c r="I224" s="30">
        <f t="shared" si="13"/>
        <v>0</v>
      </c>
      <c r="J224" s="30">
        <f t="shared" si="14"/>
        <v>0</v>
      </c>
      <c r="K224" s="30">
        <f>INDEX('IGT Calculation_1stHalf'!J:J,MATCH($A:$A&amp;"-"&amp;$G:$G&amp;"-"&amp;$E:$E&amp;"-"&amp;$F:$F,'IGT Calculation_1stHalf'!A:A,0))</f>
        <v>0</v>
      </c>
      <c r="L224" s="30">
        <f>INDEX('IGT Calculation_1stHalf'!K:K,MATCH(A:A&amp;"-"&amp;G:G&amp;"-"&amp;E:E&amp;"-"&amp;F:F,'IGT Calculation_1stHalf'!A:A,0))</f>
        <v>0</v>
      </c>
      <c r="M224" s="36">
        <f t="shared" si="15"/>
        <v>0</v>
      </c>
      <c r="N224" s="37">
        <f t="shared" si="16"/>
        <v>0</v>
      </c>
    </row>
    <row r="225" spans="1:14" x14ac:dyDescent="0.25">
      <c r="A225" s="48">
        <v>18</v>
      </c>
      <c r="B225" t="s">
        <v>12</v>
      </c>
      <c r="C225" s="27">
        <v>362599184.45759612</v>
      </c>
      <c r="D225" t="s">
        <v>12</v>
      </c>
      <c r="E225" t="s">
        <v>41</v>
      </c>
      <c r="F225" t="s">
        <v>14</v>
      </c>
      <c r="G225" t="s">
        <v>121</v>
      </c>
      <c r="H225" s="29">
        <f>_xlfn.IFS(F225="STAR Kids",INDEX('ATLIS Percentages'!D:D,MATCH($G:$G&amp;" "&amp;$E:$E,'ATLIS Percentages'!$A:$A,0)),
F225="STAR+PLUS",INDEX('ATLIS Percentages'!E:E,MATCH($G:$G&amp;" "&amp;$E:$E,'ATLIS Percentages'!$A:$A,0)),
F225="STAR",INDEX('ATLIS Percentages'!F:F,MATCH($G:$G&amp;" "&amp;$E:$E,'ATLIS Percentages'!$A:$A,0)))</f>
        <v>3.0947751897437768E-3</v>
      </c>
      <c r="I225" s="30">
        <f t="shared" si="13"/>
        <v>1122162.96</v>
      </c>
      <c r="J225" s="30">
        <f t="shared" si="14"/>
        <v>484653.21</v>
      </c>
      <c r="K225" s="30">
        <f>INDEX('IGT Calculation_1stHalf'!J:J,MATCH($A:$A&amp;"-"&amp;$G:$G&amp;"-"&amp;$E:$E&amp;"-"&amp;$F:$F,'IGT Calculation_1stHalf'!A:A,0))</f>
        <v>585381.51</v>
      </c>
      <c r="L225" s="30">
        <f>INDEX('IGT Calculation_1stHalf'!K:K,MATCH(A:A&amp;"-"&amp;G:G&amp;"-"&amp;E:E&amp;"-"&amp;F:F,'IGT Calculation_1stHalf'!A:A,0))</f>
        <v>252821.59</v>
      </c>
      <c r="M225" s="36">
        <f t="shared" si="15"/>
        <v>536781.44999999995</v>
      </c>
      <c r="N225" s="37">
        <f t="shared" si="16"/>
        <v>231831.61</v>
      </c>
    </row>
    <row r="226" spans="1:14" x14ac:dyDescent="0.25">
      <c r="A226" s="48">
        <v>19</v>
      </c>
      <c r="B226" t="s">
        <v>21</v>
      </c>
      <c r="C226" s="27">
        <v>0</v>
      </c>
      <c r="D226" t="s">
        <v>21</v>
      </c>
      <c r="E226" t="s">
        <v>41</v>
      </c>
      <c r="F226" t="s">
        <v>14</v>
      </c>
      <c r="G226" t="s">
        <v>121</v>
      </c>
      <c r="H226" s="29">
        <f>_xlfn.IFS(F226="STAR Kids",INDEX('ATLIS Percentages'!D:D,MATCH($G:$G&amp;" "&amp;$E:$E,'ATLIS Percentages'!$A:$A,0)),
F226="STAR+PLUS",INDEX('ATLIS Percentages'!E:E,MATCH($G:$G&amp;" "&amp;$E:$E,'ATLIS Percentages'!$A:$A,0)),
F226="STAR",INDEX('ATLIS Percentages'!F:F,MATCH($G:$G&amp;" "&amp;$E:$E,'ATLIS Percentages'!$A:$A,0)))</f>
        <v>3.0947751897437768E-3</v>
      </c>
      <c r="I226" s="30">
        <f t="shared" si="13"/>
        <v>0</v>
      </c>
      <c r="J226" s="30">
        <f t="shared" si="14"/>
        <v>0</v>
      </c>
      <c r="K226" s="30">
        <f>INDEX('IGT Calculation_1stHalf'!J:J,MATCH($A:$A&amp;"-"&amp;$G:$G&amp;"-"&amp;$E:$E&amp;"-"&amp;$F:$F,'IGT Calculation_1stHalf'!A:A,0))</f>
        <v>0</v>
      </c>
      <c r="L226" s="30">
        <f>INDEX('IGT Calculation_1stHalf'!K:K,MATCH(A:A&amp;"-"&amp;G:G&amp;"-"&amp;E:E&amp;"-"&amp;F:F,'IGT Calculation_1stHalf'!A:A,0))</f>
        <v>0</v>
      </c>
      <c r="M226" s="36">
        <f t="shared" si="15"/>
        <v>0</v>
      </c>
      <c r="N226" s="37">
        <f t="shared" si="16"/>
        <v>0</v>
      </c>
    </row>
    <row r="227" spans="1:14" x14ac:dyDescent="0.25">
      <c r="A227" s="48">
        <v>31</v>
      </c>
      <c r="B227" t="s">
        <v>28</v>
      </c>
      <c r="C227" s="27">
        <v>15485129.99347626</v>
      </c>
      <c r="D227" t="s">
        <v>28</v>
      </c>
      <c r="E227" t="s">
        <v>45</v>
      </c>
      <c r="F227" t="s">
        <v>10</v>
      </c>
      <c r="G227" t="s">
        <v>121</v>
      </c>
      <c r="H227" s="29">
        <f>_xlfn.IFS(F227="STAR Kids",INDEX('ATLIS Percentages'!D:D,MATCH($G:$G&amp;" "&amp;$E:$E,'ATLIS Percentages'!$A:$A,0)),
F227="STAR+PLUS",INDEX('ATLIS Percentages'!E:E,MATCH($G:$G&amp;" "&amp;$E:$E,'ATLIS Percentages'!$A:$A,0)),
F227="STAR",INDEX('ATLIS Percentages'!F:F,MATCH($G:$G&amp;" "&amp;$E:$E,'ATLIS Percentages'!$A:$A,0)))</f>
        <v>0</v>
      </c>
      <c r="I227" s="30">
        <f t="shared" si="13"/>
        <v>0</v>
      </c>
      <c r="J227" s="30">
        <f t="shared" si="14"/>
        <v>0</v>
      </c>
      <c r="K227" s="30">
        <f>INDEX('IGT Calculation_1stHalf'!J:J,MATCH($A:$A&amp;"-"&amp;$G:$G&amp;"-"&amp;$E:$E&amp;"-"&amp;$F:$F,'IGT Calculation_1stHalf'!A:A,0))</f>
        <v>0</v>
      </c>
      <c r="L227" s="30">
        <f>INDEX('IGT Calculation_1stHalf'!K:K,MATCH(A:A&amp;"-"&amp;G:G&amp;"-"&amp;E:E&amp;"-"&amp;F:F,'IGT Calculation_1stHalf'!A:A,0))</f>
        <v>0</v>
      </c>
      <c r="M227" s="36">
        <f t="shared" si="15"/>
        <v>0</v>
      </c>
      <c r="N227" s="37">
        <f t="shared" si="16"/>
        <v>0</v>
      </c>
    </row>
    <row r="228" spans="1:14" x14ac:dyDescent="0.25">
      <c r="A228" s="48">
        <v>33</v>
      </c>
      <c r="B228" t="s">
        <v>28</v>
      </c>
      <c r="C228" s="27">
        <v>240220744.86951336</v>
      </c>
      <c r="D228" t="s">
        <v>28</v>
      </c>
      <c r="E228" t="s">
        <v>45</v>
      </c>
      <c r="F228" t="s">
        <v>14</v>
      </c>
      <c r="G228" t="s">
        <v>121</v>
      </c>
      <c r="H228" s="29">
        <f>_xlfn.IFS(F228="STAR Kids",INDEX('ATLIS Percentages'!D:D,MATCH($G:$G&amp;" "&amp;$E:$E,'ATLIS Percentages'!$A:$A,0)),
F228="STAR+PLUS",INDEX('ATLIS Percentages'!E:E,MATCH($G:$G&amp;" "&amp;$E:$E,'ATLIS Percentages'!$A:$A,0)),
F228="STAR",INDEX('ATLIS Percentages'!F:F,MATCH($G:$G&amp;" "&amp;$E:$E,'ATLIS Percentages'!$A:$A,0)))</f>
        <v>0</v>
      </c>
      <c r="I228" s="30">
        <f t="shared" si="13"/>
        <v>0</v>
      </c>
      <c r="J228" s="30">
        <f t="shared" si="14"/>
        <v>0</v>
      </c>
      <c r="K228" s="30">
        <f>INDEX('IGT Calculation_1stHalf'!J:J,MATCH($A:$A&amp;"-"&amp;$G:$G&amp;"-"&amp;$E:$E&amp;"-"&amp;$F:$F,'IGT Calculation_1stHalf'!A:A,0))</f>
        <v>0</v>
      </c>
      <c r="L228" s="30">
        <f>INDEX('IGT Calculation_1stHalf'!K:K,MATCH(A:A&amp;"-"&amp;G:G&amp;"-"&amp;E:E&amp;"-"&amp;F:F,'IGT Calculation_1stHalf'!A:A,0))</f>
        <v>0</v>
      </c>
      <c r="M228" s="36">
        <f t="shared" si="15"/>
        <v>0</v>
      </c>
      <c r="N228" s="37">
        <f t="shared" si="16"/>
        <v>0</v>
      </c>
    </row>
    <row r="229" spans="1:14" x14ac:dyDescent="0.25">
      <c r="A229" s="48">
        <v>34</v>
      </c>
      <c r="B229" t="s">
        <v>21</v>
      </c>
      <c r="C229" s="27">
        <v>0</v>
      </c>
      <c r="D229" t="s">
        <v>21</v>
      </c>
      <c r="E229" t="s">
        <v>45</v>
      </c>
      <c r="F229" t="s">
        <v>14</v>
      </c>
      <c r="G229" t="s">
        <v>121</v>
      </c>
      <c r="H229" s="29">
        <f>_xlfn.IFS(F229="STAR Kids",INDEX('ATLIS Percentages'!D:D,MATCH($G:$G&amp;" "&amp;$E:$E,'ATLIS Percentages'!$A:$A,0)),
F229="STAR+PLUS",INDEX('ATLIS Percentages'!E:E,MATCH($G:$G&amp;" "&amp;$E:$E,'ATLIS Percentages'!$A:$A,0)),
F229="STAR",INDEX('ATLIS Percentages'!F:F,MATCH($G:$G&amp;" "&amp;$E:$E,'ATLIS Percentages'!$A:$A,0)))</f>
        <v>0</v>
      </c>
      <c r="I229" s="30">
        <f t="shared" si="13"/>
        <v>0</v>
      </c>
      <c r="J229" s="30">
        <f t="shared" si="14"/>
        <v>0</v>
      </c>
      <c r="K229" s="30">
        <f>INDEX('IGT Calculation_1stHalf'!J:J,MATCH($A:$A&amp;"-"&amp;$G:$G&amp;"-"&amp;$E:$E&amp;"-"&amp;$F:$F,'IGT Calculation_1stHalf'!A:A,0))</f>
        <v>0</v>
      </c>
      <c r="L229" s="30">
        <f>INDEX('IGT Calculation_1stHalf'!K:K,MATCH(A:A&amp;"-"&amp;G:G&amp;"-"&amp;E:E&amp;"-"&amp;F:F,'IGT Calculation_1stHalf'!A:A,0))</f>
        <v>0</v>
      </c>
      <c r="M229" s="36">
        <f t="shared" si="15"/>
        <v>0</v>
      </c>
      <c r="N229" s="37">
        <f t="shared" si="16"/>
        <v>0</v>
      </c>
    </row>
    <row r="230" spans="1:14" x14ac:dyDescent="0.25">
      <c r="A230" s="48">
        <v>36</v>
      </c>
      <c r="B230" t="s">
        <v>8</v>
      </c>
      <c r="C230" s="27">
        <v>135301844.79795015</v>
      </c>
      <c r="D230" t="s">
        <v>8</v>
      </c>
      <c r="E230" t="s">
        <v>45</v>
      </c>
      <c r="F230" t="s">
        <v>10</v>
      </c>
      <c r="G230" t="s">
        <v>121</v>
      </c>
      <c r="H230" s="29">
        <f>_xlfn.IFS(F230="STAR Kids",INDEX('ATLIS Percentages'!D:D,MATCH($G:$G&amp;" "&amp;$E:$E,'ATLIS Percentages'!$A:$A,0)),
F230="STAR+PLUS",INDEX('ATLIS Percentages'!E:E,MATCH($G:$G&amp;" "&amp;$E:$E,'ATLIS Percentages'!$A:$A,0)),
F230="STAR",INDEX('ATLIS Percentages'!F:F,MATCH($G:$G&amp;" "&amp;$E:$E,'ATLIS Percentages'!$A:$A,0)))</f>
        <v>0</v>
      </c>
      <c r="I230" s="30">
        <f t="shared" si="13"/>
        <v>0</v>
      </c>
      <c r="J230" s="30">
        <f t="shared" si="14"/>
        <v>0</v>
      </c>
      <c r="K230" s="30">
        <f>INDEX('IGT Calculation_1stHalf'!J:J,MATCH($A:$A&amp;"-"&amp;$G:$G&amp;"-"&amp;$E:$E&amp;"-"&amp;$F:$F,'IGT Calculation_1stHalf'!A:A,0))</f>
        <v>0</v>
      </c>
      <c r="L230" s="30">
        <f>INDEX('IGT Calculation_1stHalf'!K:K,MATCH(A:A&amp;"-"&amp;G:G&amp;"-"&amp;E:E&amp;"-"&amp;F:F,'IGT Calculation_1stHalf'!A:A,0))</f>
        <v>0</v>
      </c>
      <c r="M230" s="36">
        <f t="shared" si="15"/>
        <v>0</v>
      </c>
      <c r="N230" s="37">
        <f t="shared" si="16"/>
        <v>0</v>
      </c>
    </row>
    <row r="231" spans="1:14" x14ac:dyDescent="0.25">
      <c r="A231" s="48">
        <v>37</v>
      </c>
      <c r="B231" t="s">
        <v>44</v>
      </c>
      <c r="C231" s="27">
        <v>190301896.30776477</v>
      </c>
      <c r="D231" t="s">
        <v>44</v>
      </c>
      <c r="E231" t="s">
        <v>45</v>
      </c>
      <c r="F231" t="s">
        <v>10</v>
      </c>
      <c r="G231" t="s">
        <v>121</v>
      </c>
      <c r="H231" s="29">
        <f>_xlfn.IFS(F231="STAR Kids",INDEX('ATLIS Percentages'!D:D,MATCH($G:$G&amp;" "&amp;$E:$E,'ATLIS Percentages'!$A:$A,0)),
F231="STAR+PLUS",INDEX('ATLIS Percentages'!E:E,MATCH($G:$G&amp;" "&amp;$E:$E,'ATLIS Percentages'!$A:$A,0)),
F231="STAR",INDEX('ATLIS Percentages'!F:F,MATCH($G:$G&amp;" "&amp;$E:$E,'ATLIS Percentages'!$A:$A,0)))</f>
        <v>0</v>
      </c>
      <c r="I231" s="30">
        <f t="shared" si="13"/>
        <v>0</v>
      </c>
      <c r="J231" s="30">
        <f t="shared" si="14"/>
        <v>0</v>
      </c>
      <c r="K231" s="30">
        <f>INDEX('IGT Calculation_1stHalf'!J:J,MATCH($A:$A&amp;"-"&amp;$G:$G&amp;"-"&amp;$E:$E&amp;"-"&amp;$F:$F,'IGT Calculation_1stHalf'!A:A,0))</f>
        <v>0</v>
      </c>
      <c r="L231" s="30">
        <f>INDEX('IGT Calculation_1stHalf'!K:K,MATCH(A:A&amp;"-"&amp;G:G&amp;"-"&amp;E:E&amp;"-"&amp;F:F,'IGT Calculation_1stHalf'!A:A,0))</f>
        <v>0</v>
      </c>
      <c r="M231" s="36">
        <f t="shared" si="15"/>
        <v>0</v>
      </c>
      <c r="N231" s="37">
        <f t="shared" si="16"/>
        <v>0</v>
      </c>
    </row>
    <row r="232" spans="1:14" x14ac:dyDescent="0.25">
      <c r="A232" s="48">
        <v>40</v>
      </c>
      <c r="B232" t="s">
        <v>8</v>
      </c>
      <c r="C232" s="27">
        <v>403549074.68491966</v>
      </c>
      <c r="D232" t="s">
        <v>8</v>
      </c>
      <c r="E232" t="s">
        <v>22</v>
      </c>
      <c r="F232" t="s">
        <v>10</v>
      </c>
      <c r="G232" t="s">
        <v>121</v>
      </c>
      <c r="H232" s="29">
        <f>_xlfn.IFS(F232="STAR Kids",INDEX('ATLIS Percentages'!D:D,MATCH($G:$G&amp;" "&amp;$E:$E,'ATLIS Percentages'!$A:$A,0)),
F232="STAR+PLUS",INDEX('ATLIS Percentages'!E:E,MATCH($G:$G&amp;" "&amp;$E:$E,'ATLIS Percentages'!$A:$A,0)),
F232="STAR",INDEX('ATLIS Percentages'!F:F,MATCH($G:$G&amp;" "&amp;$E:$E,'ATLIS Percentages'!$A:$A,0)))</f>
        <v>0</v>
      </c>
      <c r="I232" s="30">
        <f t="shared" si="13"/>
        <v>0</v>
      </c>
      <c r="J232" s="30">
        <f t="shared" si="14"/>
        <v>0</v>
      </c>
      <c r="K232" s="30">
        <f>INDEX('IGT Calculation_1stHalf'!J:J,MATCH($A:$A&amp;"-"&amp;$G:$G&amp;"-"&amp;$E:$E&amp;"-"&amp;$F:$F,'IGT Calculation_1stHalf'!A:A,0))</f>
        <v>0</v>
      </c>
      <c r="L232" s="30">
        <f>INDEX('IGT Calculation_1stHalf'!K:K,MATCH(A:A&amp;"-"&amp;G:G&amp;"-"&amp;E:E&amp;"-"&amp;F:F,'IGT Calculation_1stHalf'!A:A,0))</f>
        <v>0</v>
      </c>
      <c r="M232" s="36">
        <f t="shared" si="15"/>
        <v>0</v>
      </c>
      <c r="N232" s="37">
        <f t="shared" si="16"/>
        <v>0</v>
      </c>
    </row>
    <row r="233" spans="1:14" x14ac:dyDescent="0.25">
      <c r="A233" s="48">
        <v>42</v>
      </c>
      <c r="B233" t="s">
        <v>61</v>
      </c>
      <c r="C233" s="27">
        <v>353856334.29277378</v>
      </c>
      <c r="D233" t="s">
        <v>61</v>
      </c>
      <c r="E233" t="s">
        <v>22</v>
      </c>
      <c r="F233" t="s">
        <v>10</v>
      </c>
      <c r="G233" t="s">
        <v>121</v>
      </c>
      <c r="H233" s="29">
        <f>_xlfn.IFS(F233="STAR Kids",INDEX('ATLIS Percentages'!D:D,MATCH($G:$G&amp;" "&amp;$E:$E,'ATLIS Percentages'!$A:$A,0)),
F233="STAR+PLUS",INDEX('ATLIS Percentages'!E:E,MATCH($G:$G&amp;" "&amp;$E:$E,'ATLIS Percentages'!$A:$A,0)),
F233="STAR",INDEX('ATLIS Percentages'!F:F,MATCH($G:$G&amp;" "&amp;$E:$E,'ATLIS Percentages'!$A:$A,0)))</f>
        <v>0</v>
      </c>
      <c r="I233" s="30">
        <f t="shared" si="13"/>
        <v>0</v>
      </c>
      <c r="J233" s="30">
        <f t="shared" si="14"/>
        <v>0</v>
      </c>
      <c r="K233" s="30">
        <f>INDEX('IGT Calculation_1stHalf'!J:J,MATCH($A:$A&amp;"-"&amp;$G:$G&amp;"-"&amp;$E:$E&amp;"-"&amp;$F:$F,'IGT Calculation_1stHalf'!A:A,0))</f>
        <v>0</v>
      </c>
      <c r="L233" s="30">
        <f>INDEX('IGT Calculation_1stHalf'!K:K,MATCH(A:A&amp;"-"&amp;G:G&amp;"-"&amp;E:E&amp;"-"&amp;F:F,'IGT Calculation_1stHalf'!A:A,0))</f>
        <v>0</v>
      </c>
      <c r="M233" s="36">
        <f t="shared" si="15"/>
        <v>0</v>
      </c>
      <c r="N233" s="37">
        <f t="shared" si="16"/>
        <v>0</v>
      </c>
    </row>
    <row r="234" spans="1:14" x14ac:dyDescent="0.25">
      <c r="A234" s="48">
        <v>43</v>
      </c>
      <c r="B234" t="s">
        <v>23</v>
      </c>
      <c r="C234" s="27">
        <v>88665009.041178569</v>
      </c>
      <c r="D234" t="s">
        <v>23</v>
      </c>
      <c r="E234" t="s">
        <v>22</v>
      </c>
      <c r="F234" t="s">
        <v>10</v>
      </c>
      <c r="G234" t="s">
        <v>121</v>
      </c>
      <c r="H234" s="29">
        <f>_xlfn.IFS(F234="STAR Kids",INDEX('ATLIS Percentages'!D:D,MATCH($G:$G&amp;" "&amp;$E:$E,'ATLIS Percentages'!$A:$A,0)),
F234="STAR+PLUS",INDEX('ATLIS Percentages'!E:E,MATCH($G:$G&amp;" "&amp;$E:$E,'ATLIS Percentages'!$A:$A,0)),
F234="STAR",INDEX('ATLIS Percentages'!F:F,MATCH($G:$G&amp;" "&amp;$E:$E,'ATLIS Percentages'!$A:$A,0)))</f>
        <v>0</v>
      </c>
      <c r="I234" s="30">
        <f t="shared" si="13"/>
        <v>0</v>
      </c>
      <c r="J234" s="30">
        <f t="shared" si="14"/>
        <v>0</v>
      </c>
      <c r="K234" s="30">
        <f>INDEX('IGT Calculation_1stHalf'!J:J,MATCH($A:$A&amp;"-"&amp;$G:$G&amp;"-"&amp;$E:$E&amp;"-"&amp;$F:$F,'IGT Calculation_1stHalf'!A:A,0))</f>
        <v>0</v>
      </c>
      <c r="L234" s="30">
        <f>INDEX('IGT Calculation_1stHalf'!K:K,MATCH(A:A&amp;"-"&amp;G:G&amp;"-"&amp;E:E&amp;"-"&amp;F:F,'IGT Calculation_1stHalf'!A:A,0))</f>
        <v>0</v>
      </c>
      <c r="M234" s="36">
        <f t="shared" si="15"/>
        <v>0</v>
      </c>
      <c r="N234" s="37">
        <f t="shared" si="16"/>
        <v>0</v>
      </c>
    </row>
    <row r="235" spans="1:14" x14ac:dyDescent="0.25">
      <c r="A235" s="48">
        <v>44</v>
      </c>
      <c r="B235" t="s">
        <v>21</v>
      </c>
      <c r="C235" s="27">
        <v>27529621.989760906</v>
      </c>
      <c r="D235" t="s">
        <v>21</v>
      </c>
      <c r="E235" t="s">
        <v>22</v>
      </c>
      <c r="F235" t="s">
        <v>10</v>
      </c>
      <c r="G235" t="s">
        <v>121</v>
      </c>
      <c r="H235" s="29">
        <f>_xlfn.IFS(F235="STAR Kids",INDEX('ATLIS Percentages'!D:D,MATCH($G:$G&amp;" "&amp;$E:$E,'ATLIS Percentages'!$A:$A,0)),
F235="STAR+PLUS",INDEX('ATLIS Percentages'!E:E,MATCH($G:$G&amp;" "&amp;$E:$E,'ATLIS Percentages'!$A:$A,0)),
F235="STAR",INDEX('ATLIS Percentages'!F:F,MATCH($G:$G&amp;" "&amp;$E:$E,'ATLIS Percentages'!$A:$A,0)))</f>
        <v>0</v>
      </c>
      <c r="I235" s="30">
        <f t="shared" si="13"/>
        <v>0</v>
      </c>
      <c r="J235" s="30">
        <f t="shared" si="14"/>
        <v>0</v>
      </c>
      <c r="K235" s="30">
        <f>INDEX('IGT Calculation_1stHalf'!J:J,MATCH($A:$A&amp;"-"&amp;$G:$G&amp;"-"&amp;$E:$E&amp;"-"&amp;$F:$F,'IGT Calculation_1stHalf'!A:A,0))</f>
        <v>0</v>
      </c>
      <c r="L235" s="30">
        <f>INDEX('IGT Calculation_1stHalf'!K:K,MATCH(A:A&amp;"-"&amp;G:G&amp;"-"&amp;E:E&amp;"-"&amp;F:F,'IGT Calculation_1stHalf'!A:A,0))</f>
        <v>0</v>
      </c>
      <c r="M235" s="36">
        <f t="shared" si="15"/>
        <v>0</v>
      </c>
      <c r="N235" s="37">
        <f t="shared" si="16"/>
        <v>0</v>
      </c>
    </row>
    <row r="236" spans="1:14" x14ac:dyDescent="0.25">
      <c r="A236" s="48">
        <v>45</v>
      </c>
      <c r="B236" t="s">
        <v>21</v>
      </c>
      <c r="C236" s="27">
        <v>0</v>
      </c>
      <c r="D236" t="s">
        <v>21</v>
      </c>
      <c r="E236" t="s">
        <v>22</v>
      </c>
      <c r="F236" t="s">
        <v>14</v>
      </c>
      <c r="G236" t="s">
        <v>121</v>
      </c>
      <c r="H236" s="29">
        <f>_xlfn.IFS(F236="STAR Kids",INDEX('ATLIS Percentages'!D:D,MATCH($G:$G&amp;" "&amp;$E:$E,'ATLIS Percentages'!$A:$A,0)),
F236="STAR+PLUS",INDEX('ATLIS Percentages'!E:E,MATCH($G:$G&amp;" "&amp;$E:$E,'ATLIS Percentages'!$A:$A,0)),
F236="STAR",INDEX('ATLIS Percentages'!F:F,MATCH($G:$G&amp;" "&amp;$E:$E,'ATLIS Percentages'!$A:$A,0)))</f>
        <v>7.7309242762675222E-4</v>
      </c>
      <c r="I236" s="30">
        <f t="shared" si="13"/>
        <v>0</v>
      </c>
      <c r="J236" s="30">
        <f t="shared" si="14"/>
        <v>0</v>
      </c>
      <c r="K236" s="30">
        <f>INDEX('IGT Calculation_1stHalf'!J:J,MATCH($A:$A&amp;"-"&amp;$G:$G&amp;"-"&amp;$E:$E&amp;"-"&amp;$F:$F,'IGT Calculation_1stHalf'!A:A,0))</f>
        <v>0</v>
      </c>
      <c r="L236" s="30">
        <f>INDEX('IGT Calculation_1stHalf'!K:K,MATCH(A:A&amp;"-"&amp;G:G&amp;"-"&amp;E:E&amp;"-"&amp;F:F,'IGT Calculation_1stHalf'!A:A,0))</f>
        <v>0</v>
      </c>
      <c r="M236" s="36">
        <f t="shared" si="15"/>
        <v>0</v>
      </c>
      <c r="N236" s="37">
        <f t="shared" si="16"/>
        <v>0</v>
      </c>
    </row>
    <row r="237" spans="1:14" x14ac:dyDescent="0.25">
      <c r="A237" s="48">
        <v>46</v>
      </c>
      <c r="B237" t="s">
        <v>28</v>
      </c>
      <c r="C237" s="27">
        <v>387614280.51909399</v>
      </c>
      <c r="D237" t="s">
        <v>28</v>
      </c>
      <c r="E237" t="s">
        <v>22</v>
      </c>
      <c r="F237" t="s">
        <v>14</v>
      </c>
      <c r="G237" t="s">
        <v>121</v>
      </c>
      <c r="H237" s="29">
        <f>_xlfn.IFS(F237="STAR Kids",INDEX('ATLIS Percentages'!D:D,MATCH($G:$G&amp;" "&amp;$E:$E,'ATLIS Percentages'!$A:$A,0)),
F237="STAR+PLUS",INDEX('ATLIS Percentages'!E:E,MATCH($G:$G&amp;" "&amp;$E:$E,'ATLIS Percentages'!$A:$A,0)),
F237="STAR",INDEX('ATLIS Percentages'!F:F,MATCH($G:$G&amp;" "&amp;$E:$E,'ATLIS Percentages'!$A:$A,0)))</f>
        <v>7.7309242762675222E-4</v>
      </c>
      <c r="I237" s="30">
        <f t="shared" si="13"/>
        <v>299661.67</v>
      </c>
      <c r="J237" s="30">
        <f t="shared" si="14"/>
        <v>129421.48</v>
      </c>
      <c r="K237" s="30">
        <f>INDEX('IGT Calculation_1stHalf'!J:J,MATCH($A:$A&amp;"-"&amp;$G:$G&amp;"-"&amp;$E:$E&amp;"-"&amp;$F:$F,'IGT Calculation_1stHalf'!A:A,0))</f>
        <v>144798.26</v>
      </c>
      <c r="L237" s="30">
        <f>INDEX('IGT Calculation_1stHalf'!K:K,MATCH(A:A&amp;"-"&amp;G:G&amp;"-"&amp;E:E&amp;"-"&amp;F:F,'IGT Calculation_1stHalf'!A:A,0))</f>
        <v>62537.21</v>
      </c>
      <c r="M237" s="36">
        <f t="shared" si="15"/>
        <v>154863.41</v>
      </c>
      <c r="N237" s="37">
        <f t="shared" si="16"/>
        <v>66884.27</v>
      </c>
    </row>
    <row r="238" spans="1:14" x14ac:dyDescent="0.25">
      <c r="A238" s="48">
        <v>47</v>
      </c>
      <c r="B238" t="s">
        <v>8</v>
      </c>
      <c r="C238" s="27">
        <v>0</v>
      </c>
      <c r="D238" t="s">
        <v>8</v>
      </c>
      <c r="E238" t="s">
        <v>22</v>
      </c>
      <c r="F238" t="s">
        <v>14</v>
      </c>
      <c r="G238" t="s">
        <v>121</v>
      </c>
      <c r="H238" s="29">
        <f>_xlfn.IFS(F238="STAR Kids",INDEX('ATLIS Percentages'!D:D,MATCH($G:$G&amp;" "&amp;$E:$E,'ATLIS Percentages'!$A:$A,0)),
F238="STAR+PLUS",INDEX('ATLIS Percentages'!E:E,MATCH($G:$G&amp;" "&amp;$E:$E,'ATLIS Percentages'!$A:$A,0)),
F238="STAR",INDEX('ATLIS Percentages'!F:F,MATCH($G:$G&amp;" "&amp;$E:$E,'ATLIS Percentages'!$A:$A,0)))</f>
        <v>7.7309242762675222E-4</v>
      </c>
      <c r="I238" s="30">
        <f t="shared" si="13"/>
        <v>0</v>
      </c>
      <c r="J238" s="30">
        <f t="shared" si="14"/>
        <v>0</v>
      </c>
      <c r="K238" s="30">
        <f>INDEX('IGT Calculation_1stHalf'!J:J,MATCH($A:$A&amp;"-"&amp;$G:$G&amp;"-"&amp;$E:$E&amp;"-"&amp;$F:$F,'IGT Calculation_1stHalf'!A:A,0))</f>
        <v>0</v>
      </c>
      <c r="L238" s="30">
        <f>INDEX('IGT Calculation_1stHalf'!K:K,MATCH(A:A&amp;"-"&amp;G:G&amp;"-"&amp;E:E&amp;"-"&amp;F:F,'IGT Calculation_1stHalf'!A:A,0))</f>
        <v>0</v>
      </c>
      <c r="M238" s="36">
        <f t="shared" si="15"/>
        <v>0</v>
      </c>
      <c r="N238" s="37">
        <f t="shared" si="16"/>
        <v>0</v>
      </c>
    </row>
    <row r="239" spans="1:14" x14ac:dyDescent="0.25">
      <c r="A239" s="48">
        <v>50</v>
      </c>
      <c r="B239" t="s">
        <v>32</v>
      </c>
      <c r="C239" s="27">
        <v>106733398.95375675</v>
      </c>
      <c r="D239" t="s">
        <v>32</v>
      </c>
      <c r="E239" t="s">
        <v>58</v>
      </c>
      <c r="F239" t="s">
        <v>10</v>
      </c>
      <c r="G239" t="s">
        <v>121</v>
      </c>
      <c r="H239" s="29">
        <f>_xlfn.IFS(F239="STAR Kids",INDEX('ATLIS Percentages'!D:D,MATCH($G:$G&amp;" "&amp;$E:$E,'ATLIS Percentages'!$A:$A,0)),
F239="STAR+PLUS",INDEX('ATLIS Percentages'!E:E,MATCH($G:$G&amp;" "&amp;$E:$E,'ATLIS Percentages'!$A:$A,0)),
F239="STAR",INDEX('ATLIS Percentages'!F:F,MATCH($G:$G&amp;" "&amp;$E:$E,'ATLIS Percentages'!$A:$A,0)))</f>
        <v>0</v>
      </c>
      <c r="I239" s="30">
        <f t="shared" si="13"/>
        <v>0</v>
      </c>
      <c r="J239" s="30">
        <f t="shared" si="14"/>
        <v>0</v>
      </c>
      <c r="K239" s="30">
        <f>INDEX('IGT Calculation_1stHalf'!J:J,MATCH($A:$A&amp;"-"&amp;$G:$G&amp;"-"&amp;$E:$E&amp;"-"&amp;$F:$F,'IGT Calculation_1stHalf'!A:A,0))</f>
        <v>0</v>
      </c>
      <c r="L239" s="30">
        <f>INDEX('IGT Calculation_1stHalf'!K:K,MATCH(A:A&amp;"-"&amp;G:G&amp;"-"&amp;E:E&amp;"-"&amp;F:F,'IGT Calculation_1stHalf'!A:A,0))</f>
        <v>0</v>
      </c>
      <c r="M239" s="36">
        <f t="shared" si="15"/>
        <v>0</v>
      </c>
      <c r="N239" s="37">
        <f t="shared" si="16"/>
        <v>0</v>
      </c>
    </row>
    <row r="240" spans="1:14" x14ac:dyDescent="0.25">
      <c r="A240" s="48">
        <v>52</v>
      </c>
      <c r="B240" t="s">
        <v>8</v>
      </c>
      <c r="C240" s="27">
        <v>107123316.70525408</v>
      </c>
      <c r="D240" t="s">
        <v>8</v>
      </c>
      <c r="E240" t="s">
        <v>58</v>
      </c>
      <c r="F240" t="s">
        <v>10</v>
      </c>
      <c r="G240" t="s">
        <v>121</v>
      </c>
      <c r="H240" s="29">
        <f>_xlfn.IFS(F240="STAR Kids",INDEX('ATLIS Percentages'!D:D,MATCH($G:$G&amp;" "&amp;$E:$E,'ATLIS Percentages'!$A:$A,0)),
F240="STAR+PLUS",INDEX('ATLIS Percentages'!E:E,MATCH($G:$G&amp;" "&amp;$E:$E,'ATLIS Percentages'!$A:$A,0)),
F240="STAR",INDEX('ATLIS Percentages'!F:F,MATCH($G:$G&amp;" "&amp;$E:$E,'ATLIS Percentages'!$A:$A,0)))</f>
        <v>0</v>
      </c>
      <c r="I240" s="30">
        <f t="shared" si="13"/>
        <v>0</v>
      </c>
      <c r="J240" s="30">
        <f t="shared" si="14"/>
        <v>0</v>
      </c>
      <c r="K240" s="30">
        <f>INDEX('IGT Calculation_1stHalf'!J:J,MATCH($A:$A&amp;"-"&amp;$G:$G&amp;"-"&amp;$E:$E&amp;"-"&amp;$F:$F,'IGT Calculation_1stHalf'!A:A,0))</f>
        <v>0</v>
      </c>
      <c r="L240" s="30">
        <f>INDEX('IGT Calculation_1stHalf'!K:K,MATCH(A:A&amp;"-"&amp;G:G&amp;"-"&amp;E:E&amp;"-"&amp;F:F,'IGT Calculation_1stHalf'!A:A,0))</f>
        <v>0</v>
      </c>
      <c r="M240" s="36">
        <f t="shared" si="15"/>
        <v>0</v>
      </c>
      <c r="N240" s="37">
        <f t="shared" si="16"/>
        <v>0</v>
      </c>
    </row>
    <row r="241" spans="1:14" x14ac:dyDescent="0.25">
      <c r="A241" s="48">
        <v>53</v>
      </c>
      <c r="B241" t="s">
        <v>21</v>
      </c>
      <c r="C241" s="27">
        <v>24216644.295081925</v>
      </c>
      <c r="D241" t="s">
        <v>21</v>
      </c>
      <c r="E241" t="s">
        <v>58</v>
      </c>
      <c r="F241" t="s">
        <v>10</v>
      </c>
      <c r="G241" t="s">
        <v>121</v>
      </c>
      <c r="H241" s="29">
        <f>_xlfn.IFS(F241="STAR Kids",INDEX('ATLIS Percentages'!D:D,MATCH($G:$G&amp;" "&amp;$E:$E,'ATLIS Percentages'!$A:$A,0)),
F241="STAR+PLUS",INDEX('ATLIS Percentages'!E:E,MATCH($G:$G&amp;" "&amp;$E:$E,'ATLIS Percentages'!$A:$A,0)),
F241="STAR",INDEX('ATLIS Percentages'!F:F,MATCH($G:$G&amp;" "&amp;$E:$E,'ATLIS Percentages'!$A:$A,0)))</f>
        <v>0</v>
      </c>
      <c r="I241" s="30">
        <f t="shared" si="13"/>
        <v>0</v>
      </c>
      <c r="J241" s="30">
        <f t="shared" si="14"/>
        <v>0</v>
      </c>
      <c r="K241" s="30">
        <f>INDEX('IGT Calculation_1stHalf'!J:J,MATCH($A:$A&amp;"-"&amp;$G:$G&amp;"-"&amp;$E:$E&amp;"-"&amp;$F:$F,'IGT Calculation_1stHalf'!A:A,0))</f>
        <v>0</v>
      </c>
      <c r="L241" s="30">
        <f>INDEX('IGT Calculation_1stHalf'!K:K,MATCH(A:A&amp;"-"&amp;G:G&amp;"-"&amp;E:E&amp;"-"&amp;F:F,'IGT Calculation_1stHalf'!A:A,0))</f>
        <v>0</v>
      </c>
      <c r="M241" s="36">
        <f t="shared" si="15"/>
        <v>0</v>
      </c>
      <c r="N241" s="37">
        <f t="shared" si="16"/>
        <v>0</v>
      </c>
    </row>
    <row r="242" spans="1:14" x14ac:dyDescent="0.25">
      <c r="A242" s="48">
        <v>63</v>
      </c>
      <c r="B242" t="s">
        <v>21</v>
      </c>
      <c r="C242" s="27">
        <v>302362552.90110922</v>
      </c>
      <c r="D242" t="s">
        <v>21</v>
      </c>
      <c r="E242" t="s">
        <v>39</v>
      </c>
      <c r="F242" t="s">
        <v>10</v>
      </c>
      <c r="G242" t="s">
        <v>121</v>
      </c>
      <c r="H242" s="29">
        <f>_xlfn.IFS(F242="STAR Kids",INDEX('ATLIS Percentages'!D:D,MATCH($G:$G&amp;" "&amp;$E:$E,'ATLIS Percentages'!$A:$A,0)),
F242="STAR+PLUS",INDEX('ATLIS Percentages'!E:E,MATCH($G:$G&amp;" "&amp;$E:$E,'ATLIS Percentages'!$A:$A,0)),
F242="STAR",INDEX('ATLIS Percentages'!F:F,MATCH($G:$G&amp;" "&amp;$E:$E,'ATLIS Percentages'!$A:$A,0)))</f>
        <v>0</v>
      </c>
      <c r="I242" s="30">
        <f t="shared" si="13"/>
        <v>0</v>
      </c>
      <c r="J242" s="30">
        <f t="shared" si="14"/>
        <v>0</v>
      </c>
      <c r="K242" s="30">
        <f>INDEX('IGT Calculation_1stHalf'!J:J,MATCH($A:$A&amp;"-"&amp;$G:$G&amp;"-"&amp;$E:$E&amp;"-"&amp;$F:$F,'IGT Calculation_1stHalf'!A:A,0))</f>
        <v>0</v>
      </c>
      <c r="L242" s="30">
        <f>INDEX('IGT Calculation_1stHalf'!K:K,MATCH(A:A&amp;"-"&amp;G:G&amp;"-"&amp;E:E&amp;"-"&amp;F:F,'IGT Calculation_1stHalf'!A:A,0))</f>
        <v>0</v>
      </c>
      <c r="M242" s="36">
        <f t="shared" si="15"/>
        <v>0</v>
      </c>
      <c r="N242" s="37">
        <f t="shared" si="16"/>
        <v>0</v>
      </c>
    </row>
    <row r="243" spans="1:14" x14ac:dyDescent="0.25">
      <c r="A243" s="48">
        <v>66</v>
      </c>
      <c r="B243" t="s">
        <v>46</v>
      </c>
      <c r="C243" s="27">
        <v>351107353.77565998</v>
      </c>
      <c r="D243" t="s">
        <v>46</v>
      </c>
      <c r="E243" t="s">
        <v>39</v>
      </c>
      <c r="F243" t="s">
        <v>10</v>
      </c>
      <c r="G243" t="s">
        <v>121</v>
      </c>
      <c r="H243" s="29">
        <f>_xlfn.IFS(F243="STAR Kids",INDEX('ATLIS Percentages'!D:D,MATCH($G:$G&amp;" "&amp;$E:$E,'ATLIS Percentages'!$A:$A,0)),
F243="STAR+PLUS",INDEX('ATLIS Percentages'!E:E,MATCH($G:$G&amp;" "&amp;$E:$E,'ATLIS Percentages'!$A:$A,0)),
F243="STAR",INDEX('ATLIS Percentages'!F:F,MATCH($G:$G&amp;" "&amp;$E:$E,'ATLIS Percentages'!$A:$A,0)))</f>
        <v>0</v>
      </c>
      <c r="I243" s="30">
        <f t="shared" si="13"/>
        <v>0</v>
      </c>
      <c r="J243" s="30">
        <f t="shared" si="14"/>
        <v>0</v>
      </c>
      <c r="K243" s="30">
        <f>INDEX('IGT Calculation_1stHalf'!J:J,MATCH($A:$A&amp;"-"&amp;$G:$G&amp;"-"&amp;$E:$E&amp;"-"&amp;$F:$F,'IGT Calculation_1stHalf'!A:A,0))</f>
        <v>0</v>
      </c>
      <c r="L243" s="30">
        <f>INDEX('IGT Calculation_1stHalf'!K:K,MATCH(A:A&amp;"-"&amp;G:G&amp;"-"&amp;E:E&amp;"-"&amp;F:F,'IGT Calculation_1stHalf'!A:A,0))</f>
        <v>0</v>
      </c>
      <c r="M243" s="36">
        <f t="shared" si="15"/>
        <v>0</v>
      </c>
      <c r="N243" s="37">
        <f t="shared" si="16"/>
        <v>0</v>
      </c>
    </row>
    <row r="244" spans="1:14" x14ac:dyDescent="0.25">
      <c r="A244" s="48">
        <v>67</v>
      </c>
      <c r="B244" t="s">
        <v>23</v>
      </c>
      <c r="C244" s="27">
        <v>289689176.00321686</v>
      </c>
      <c r="D244" t="s">
        <v>23</v>
      </c>
      <c r="E244" t="s">
        <v>39</v>
      </c>
      <c r="F244" t="s">
        <v>10</v>
      </c>
      <c r="G244" t="s">
        <v>121</v>
      </c>
      <c r="H244" s="29">
        <f>_xlfn.IFS(F244="STAR Kids",INDEX('ATLIS Percentages'!D:D,MATCH($G:$G&amp;" "&amp;$E:$E,'ATLIS Percentages'!$A:$A,0)),
F244="STAR+PLUS",INDEX('ATLIS Percentages'!E:E,MATCH($G:$G&amp;" "&amp;$E:$E,'ATLIS Percentages'!$A:$A,0)),
F244="STAR",INDEX('ATLIS Percentages'!F:F,MATCH($G:$G&amp;" "&amp;$E:$E,'ATLIS Percentages'!$A:$A,0)))</f>
        <v>0</v>
      </c>
      <c r="I244" s="30">
        <f t="shared" si="13"/>
        <v>0</v>
      </c>
      <c r="J244" s="30">
        <f t="shared" si="14"/>
        <v>0</v>
      </c>
      <c r="K244" s="30">
        <f>INDEX('IGT Calculation_1stHalf'!J:J,MATCH($A:$A&amp;"-"&amp;$G:$G&amp;"-"&amp;$E:$E&amp;"-"&amp;$F:$F,'IGT Calculation_1stHalf'!A:A,0))</f>
        <v>0</v>
      </c>
      <c r="L244" s="30">
        <f>INDEX('IGT Calculation_1stHalf'!K:K,MATCH(A:A&amp;"-"&amp;G:G&amp;"-"&amp;E:E&amp;"-"&amp;F:F,'IGT Calculation_1stHalf'!A:A,0))</f>
        <v>0</v>
      </c>
      <c r="M244" s="36">
        <f t="shared" si="15"/>
        <v>0</v>
      </c>
      <c r="N244" s="37">
        <f t="shared" si="16"/>
        <v>0</v>
      </c>
    </row>
    <row r="245" spans="1:14" x14ac:dyDescent="0.25">
      <c r="A245" s="48">
        <v>69</v>
      </c>
      <c r="B245" t="s">
        <v>21</v>
      </c>
      <c r="C245" s="27">
        <v>0</v>
      </c>
      <c r="D245" t="s">
        <v>21</v>
      </c>
      <c r="E245" t="s">
        <v>39</v>
      </c>
      <c r="F245" t="s">
        <v>14</v>
      </c>
      <c r="G245" t="s">
        <v>121</v>
      </c>
      <c r="H245" s="29">
        <f>_xlfn.IFS(F245="STAR Kids",INDEX('ATLIS Percentages'!D:D,MATCH($G:$G&amp;" "&amp;$E:$E,'ATLIS Percentages'!$A:$A,0)),
F245="STAR+PLUS",INDEX('ATLIS Percentages'!E:E,MATCH($G:$G&amp;" "&amp;$E:$E,'ATLIS Percentages'!$A:$A,0)),
F245="STAR",INDEX('ATLIS Percentages'!F:F,MATCH($G:$G&amp;" "&amp;$E:$E,'ATLIS Percentages'!$A:$A,0)))</f>
        <v>4.3324881210025766E-4</v>
      </c>
      <c r="I245" s="30">
        <f t="shared" si="13"/>
        <v>0</v>
      </c>
      <c r="J245" s="30">
        <f t="shared" si="14"/>
        <v>0</v>
      </c>
      <c r="K245" s="30">
        <f>INDEX('IGT Calculation_1stHalf'!J:J,MATCH($A:$A&amp;"-"&amp;$G:$G&amp;"-"&amp;$E:$E&amp;"-"&amp;$F:$F,'IGT Calculation_1stHalf'!A:A,0))</f>
        <v>0</v>
      </c>
      <c r="L245" s="30">
        <f>INDEX('IGT Calculation_1stHalf'!K:K,MATCH(A:A&amp;"-"&amp;G:G&amp;"-"&amp;E:E&amp;"-"&amp;F:F,'IGT Calculation_1stHalf'!A:A,0))</f>
        <v>0</v>
      </c>
      <c r="M245" s="36">
        <f t="shared" si="15"/>
        <v>0</v>
      </c>
      <c r="N245" s="37">
        <f t="shared" si="16"/>
        <v>0</v>
      </c>
    </row>
    <row r="246" spans="1:14" x14ac:dyDescent="0.25">
      <c r="A246" s="48">
        <v>71</v>
      </c>
      <c r="B246" t="s">
        <v>21</v>
      </c>
      <c r="C246" s="27">
        <v>194483547.1098451</v>
      </c>
      <c r="D246" t="s">
        <v>21</v>
      </c>
      <c r="E246" t="s">
        <v>13</v>
      </c>
      <c r="F246" t="s">
        <v>10</v>
      </c>
      <c r="G246" t="s">
        <v>121</v>
      </c>
      <c r="H246" s="29">
        <f>_xlfn.IFS(F246="STAR Kids",INDEX('ATLIS Percentages'!D:D,MATCH($G:$G&amp;" "&amp;$E:$E,'ATLIS Percentages'!$A:$A,0)),
F246="STAR+PLUS",INDEX('ATLIS Percentages'!E:E,MATCH($G:$G&amp;" "&amp;$E:$E,'ATLIS Percentages'!$A:$A,0)),
F246="STAR",INDEX('ATLIS Percentages'!F:F,MATCH($G:$G&amp;" "&amp;$E:$E,'ATLIS Percentages'!$A:$A,0)))</f>
        <v>0</v>
      </c>
      <c r="I246" s="30">
        <f t="shared" si="13"/>
        <v>0</v>
      </c>
      <c r="J246" s="30">
        <f t="shared" si="14"/>
        <v>0</v>
      </c>
      <c r="K246" s="30">
        <f>INDEX('IGT Calculation_1stHalf'!J:J,MATCH($A:$A&amp;"-"&amp;$G:$G&amp;"-"&amp;$E:$E&amp;"-"&amp;$F:$F,'IGT Calculation_1stHalf'!A:A,0))</f>
        <v>0</v>
      </c>
      <c r="L246" s="30">
        <f>INDEX('IGT Calculation_1stHalf'!K:K,MATCH(A:A&amp;"-"&amp;G:G&amp;"-"&amp;E:E&amp;"-"&amp;F:F,'IGT Calculation_1stHalf'!A:A,0))</f>
        <v>0</v>
      </c>
      <c r="M246" s="36">
        <f t="shared" si="15"/>
        <v>0</v>
      </c>
      <c r="N246" s="37">
        <f t="shared" si="16"/>
        <v>0</v>
      </c>
    </row>
    <row r="247" spans="1:14" x14ac:dyDescent="0.25">
      <c r="A247" s="48">
        <v>72</v>
      </c>
      <c r="B247" t="s">
        <v>4</v>
      </c>
      <c r="C247" s="27">
        <v>1137881823.2435136</v>
      </c>
      <c r="D247" t="s">
        <v>4</v>
      </c>
      <c r="E247" t="s">
        <v>13</v>
      </c>
      <c r="F247" t="s">
        <v>10</v>
      </c>
      <c r="G247" t="s">
        <v>121</v>
      </c>
      <c r="H247" s="29">
        <f>_xlfn.IFS(F247="STAR Kids",INDEX('ATLIS Percentages'!D:D,MATCH($G:$G&amp;" "&amp;$E:$E,'ATLIS Percentages'!$A:$A,0)),
F247="STAR+PLUS",INDEX('ATLIS Percentages'!E:E,MATCH($G:$G&amp;" "&amp;$E:$E,'ATLIS Percentages'!$A:$A,0)),
F247="STAR",INDEX('ATLIS Percentages'!F:F,MATCH($G:$G&amp;" "&amp;$E:$E,'ATLIS Percentages'!$A:$A,0)))</f>
        <v>0</v>
      </c>
      <c r="I247" s="30">
        <f t="shared" si="13"/>
        <v>0</v>
      </c>
      <c r="J247" s="30">
        <f t="shared" si="14"/>
        <v>0</v>
      </c>
      <c r="K247" s="30">
        <f>INDEX('IGT Calculation_1stHalf'!J:J,MATCH($A:$A&amp;"-"&amp;$G:$G&amp;"-"&amp;$E:$E&amp;"-"&amp;$F:$F,'IGT Calculation_1stHalf'!A:A,0))</f>
        <v>0</v>
      </c>
      <c r="L247" s="30">
        <f>INDEX('IGT Calculation_1stHalf'!K:K,MATCH(A:A&amp;"-"&amp;G:G&amp;"-"&amp;E:E&amp;"-"&amp;F:F,'IGT Calculation_1stHalf'!A:A,0))</f>
        <v>0</v>
      </c>
      <c r="M247" s="36">
        <f t="shared" si="15"/>
        <v>0</v>
      </c>
      <c r="N247" s="37">
        <f t="shared" si="16"/>
        <v>0</v>
      </c>
    </row>
    <row r="248" spans="1:14" x14ac:dyDescent="0.25">
      <c r="A248" s="48">
        <v>79</v>
      </c>
      <c r="B248" t="s">
        <v>16</v>
      </c>
      <c r="C248" s="27">
        <v>797949942.53528905</v>
      </c>
      <c r="D248" t="s">
        <v>16</v>
      </c>
      <c r="E248" t="s">
        <v>13</v>
      </c>
      <c r="F248" t="s">
        <v>10</v>
      </c>
      <c r="G248" t="s">
        <v>121</v>
      </c>
      <c r="H248" s="29">
        <f>_xlfn.IFS(F248="STAR Kids",INDEX('ATLIS Percentages'!D:D,MATCH($G:$G&amp;" "&amp;$E:$E,'ATLIS Percentages'!$A:$A,0)),
F248="STAR+PLUS",INDEX('ATLIS Percentages'!E:E,MATCH($G:$G&amp;" "&amp;$E:$E,'ATLIS Percentages'!$A:$A,0)),
F248="STAR",INDEX('ATLIS Percentages'!F:F,MATCH($G:$G&amp;" "&amp;$E:$E,'ATLIS Percentages'!$A:$A,0)))</f>
        <v>0</v>
      </c>
      <c r="I248" s="30">
        <f t="shared" si="13"/>
        <v>0</v>
      </c>
      <c r="J248" s="30">
        <f t="shared" si="14"/>
        <v>0</v>
      </c>
      <c r="K248" s="30">
        <f>INDEX('IGT Calculation_1stHalf'!J:J,MATCH($A:$A&amp;"-"&amp;$G:$G&amp;"-"&amp;$E:$E&amp;"-"&amp;$F:$F,'IGT Calculation_1stHalf'!A:A,0))</f>
        <v>0</v>
      </c>
      <c r="L248" s="30">
        <f>INDEX('IGT Calculation_1stHalf'!K:K,MATCH(A:A&amp;"-"&amp;G:G&amp;"-"&amp;E:E&amp;"-"&amp;F:F,'IGT Calculation_1stHalf'!A:A,0))</f>
        <v>0</v>
      </c>
      <c r="M248" s="36">
        <f t="shared" si="15"/>
        <v>0</v>
      </c>
      <c r="N248" s="37">
        <f t="shared" si="16"/>
        <v>0</v>
      </c>
    </row>
    <row r="249" spans="1:14" x14ac:dyDescent="0.25">
      <c r="A249" s="48">
        <v>82</v>
      </c>
      <c r="B249" t="s">
        <v>33</v>
      </c>
      <c r="C249" s="27">
        <v>286882799.78501832</v>
      </c>
      <c r="D249" t="s">
        <v>33</v>
      </c>
      <c r="E249" t="s">
        <v>24</v>
      </c>
      <c r="F249" t="s">
        <v>10</v>
      </c>
      <c r="G249" t="s">
        <v>121</v>
      </c>
      <c r="H249" s="29">
        <f>_xlfn.IFS(F249="STAR Kids",INDEX('ATLIS Percentages'!D:D,MATCH($G:$G&amp;" "&amp;$E:$E,'ATLIS Percentages'!$A:$A,0)),
F249="STAR+PLUS",INDEX('ATLIS Percentages'!E:E,MATCH($G:$G&amp;" "&amp;$E:$E,'ATLIS Percentages'!$A:$A,0)),
F249="STAR",INDEX('ATLIS Percentages'!F:F,MATCH($G:$G&amp;" "&amp;$E:$E,'ATLIS Percentages'!$A:$A,0)))</f>
        <v>0</v>
      </c>
      <c r="I249" s="30">
        <f t="shared" si="13"/>
        <v>0</v>
      </c>
      <c r="J249" s="30">
        <f t="shared" si="14"/>
        <v>0</v>
      </c>
      <c r="K249" s="30">
        <f>INDEX('IGT Calculation_1stHalf'!J:J,MATCH($A:$A&amp;"-"&amp;$G:$G&amp;"-"&amp;$E:$E&amp;"-"&amp;$F:$F,'IGT Calculation_1stHalf'!A:A,0))</f>
        <v>0</v>
      </c>
      <c r="L249" s="30">
        <f>INDEX('IGT Calculation_1stHalf'!K:K,MATCH(A:A&amp;"-"&amp;G:G&amp;"-"&amp;E:E&amp;"-"&amp;F:F,'IGT Calculation_1stHalf'!A:A,0))</f>
        <v>0</v>
      </c>
      <c r="M249" s="36">
        <f t="shared" si="15"/>
        <v>0</v>
      </c>
      <c r="N249" s="37">
        <f t="shared" si="16"/>
        <v>0</v>
      </c>
    </row>
    <row r="250" spans="1:14" x14ac:dyDescent="0.25">
      <c r="A250" s="48">
        <v>83</v>
      </c>
      <c r="B250" t="s">
        <v>8</v>
      </c>
      <c r="C250" s="27">
        <v>84364643.460140675</v>
      </c>
      <c r="D250" t="s">
        <v>8</v>
      </c>
      <c r="E250" t="s">
        <v>24</v>
      </c>
      <c r="F250" t="s">
        <v>10</v>
      </c>
      <c r="G250" t="s">
        <v>121</v>
      </c>
      <c r="H250" s="29">
        <f>_xlfn.IFS(F250="STAR Kids",INDEX('ATLIS Percentages'!D:D,MATCH($G:$G&amp;" "&amp;$E:$E,'ATLIS Percentages'!$A:$A,0)),
F250="STAR+PLUS",INDEX('ATLIS Percentages'!E:E,MATCH($G:$G&amp;" "&amp;$E:$E,'ATLIS Percentages'!$A:$A,0)),
F250="STAR",INDEX('ATLIS Percentages'!F:F,MATCH($G:$G&amp;" "&amp;$E:$E,'ATLIS Percentages'!$A:$A,0)))</f>
        <v>0</v>
      </c>
      <c r="I250" s="30">
        <f t="shared" si="13"/>
        <v>0</v>
      </c>
      <c r="J250" s="30">
        <f t="shared" si="14"/>
        <v>0</v>
      </c>
      <c r="K250" s="30">
        <f>INDEX('IGT Calculation_1stHalf'!J:J,MATCH($A:$A&amp;"-"&amp;$G:$G&amp;"-"&amp;$E:$E&amp;"-"&amp;$F:$F,'IGT Calculation_1stHalf'!A:A,0))</f>
        <v>0</v>
      </c>
      <c r="L250" s="30">
        <f>INDEX('IGT Calculation_1stHalf'!K:K,MATCH(A:A&amp;"-"&amp;G:G&amp;"-"&amp;E:E&amp;"-"&amp;F:F,'IGT Calculation_1stHalf'!A:A,0))</f>
        <v>0</v>
      </c>
      <c r="M250" s="36">
        <f t="shared" si="15"/>
        <v>0</v>
      </c>
      <c r="N250" s="37">
        <f t="shared" si="16"/>
        <v>0</v>
      </c>
    </row>
    <row r="251" spans="1:14" x14ac:dyDescent="0.25">
      <c r="A251" s="48">
        <v>85</v>
      </c>
      <c r="B251" t="s">
        <v>12</v>
      </c>
      <c r="C251" s="27">
        <v>0</v>
      </c>
      <c r="D251" t="s">
        <v>12</v>
      </c>
      <c r="E251" t="s">
        <v>24</v>
      </c>
      <c r="F251" t="s">
        <v>14</v>
      </c>
      <c r="G251" t="s">
        <v>121</v>
      </c>
      <c r="H251" s="29">
        <f>_xlfn.IFS(F251="STAR Kids",INDEX('ATLIS Percentages'!D:D,MATCH($G:$G&amp;" "&amp;$E:$E,'ATLIS Percentages'!$A:$A,0)),
F251="STAR+PLUS",INDEX('ATLIS Percentages'!E:E,MATCH($G:$G&amp;" "&amp;$E:$E,'ATLIS Percentages'!$A:$A,0)),
F251="STAR",INDEX('ATLIS Percentages'!F:F,MATCH($G:$G&amp;" "&amp;$E:$E,'ATLIS Percentages'!$A:$A,0)))</f>
        <v>3.0168069594940054E-3</v>
      </c>
      <c r="I251" s="30">
        <f t="shared" si="13"/>
        <v>0</v>
      </c>
      <c r="J251" s="30">
        <f t="shared" si="14"/>
        <v>0</v>
      </c>
      <c r="K251" s="30">
        <f>INDEX('IGT Calculation_1stHalf'!J:J,MATCH($A:$A&amp;"-"&amp;$G:$G&amp;"-"&amp;$E:$E&amp;"-"&amp;$F:$F,'IGT Calculation_1stHalf'!A:A,0))</f>
        <v>0</v>
      </c>
      <c r="L251" s="30">
        <f>INDEX('IGT Calculation_1stHalf'!K:K,MATCH(A:A&amp;"-"&amp;G:G&amp;"-"&amp;E:E&amp;"-"&amp;F:F,'IGT Calculation_1stHalf'!A:A,0))</f>
        <v>0</v>
      </c>
      <c r="M251" s="36">
        <f t="shared" si="15"/>
        <v>0</v>
      </c>
      <c r="N251" s="37">
        <f t="shared" si="16"/>
        <v>0</v>
      </c>
    </row>
    <row r="252" spans="1:14" x14ac:dyDescent="0.25">
      <c r="A252" s="48">
        <v>86</v>
      </c>
      <c r="B252" t="s">
        <v>8</v>
      </c>
      <c r="C252" s="27">
        <v>307357563.86985391</v>
      </c>
      <c r="D252" t="s">
        <v>8</v>
      </c>
      <c r="E252" t="s">
        <v>24</v>
      </c>
      <c r="F252" t="s">
        <v>14</v>
      </c>
      <c r="G252" t="s">
        <v>121</v>
      </c>
      <c r="H252" s="29">
        <f>_xlfn.IFS(F252="STAR Kids",INDEX('ATLIS Percentages'!D:D,MATCH($G:$G&amp;" "&amp;$E:$E,'ATLIS Percentages'!$A:$A,0)),
F252="STAR+PLUS",INDEX('ATLIS Percentages'!E:E,MATCH($G:$G&amp;" "&amp;$E:$E,'ATLIS Percentages'!$A:$A,0)),
F252="STAR",INDEX('ATLIS Percentages'!F:F,MATCH($G:$G&amp;" "&amp;$E:$E,'ATLIS Percentages'!$A:$A,0)))</f>
        <v>3.0168069594940054E-3</v>
      </c>
      <c r="I252" s="30">
        <f t="shared" si="13"/>
        <v>927238.44</v>
      </c>
      <c r="J252" s="30">
        <f t="shared" si="14"/>
        <v>400466.86</v>
      </c>
      <c r="K252" s="30">
        <f>INDEX('IGT Calculation_1stHalf'!J:J,MATCH($A:$A&amp;"-"&amp;$G:$G&amp;"-"&amp;$E:$E&amp;"-"&amp;$F:$F,'IGT Calculation_1stHalf'!A:A,0))</f>
        <v>456275.28</v>
      </c>
      <c r="L252" s="30">
        <f>INDEX('IGT Calculation_1stHalf'!K:K,MATCH(A:A&amp;"-"&amp;G:G&amp;"-"&amp;E:E&amp;"-"&amp;F:F,'IGT Calculation_1stHalf'!A:A,0))</f>
        <v>197061.64</v>
      </c>
      <c r="M252" s="36">
        <f t="shared" si="15"/>
        <v>470963.16</v>
      </c>
      <c r="N252" s="37">
        <f t="shared" si="16"/>
        <v>203405.22</v>
      </c>
    </row>
    <row r="253" spans="1:14" x14ac:dyDescent="0.25">
      <c r="A253" s="48">
        <v>90</v>
      </c>
      <c r="B253" t="s">
        <v>21</v>
      </c>
      <c r="C253" s="27">
        <v>681912518.65225732</v>
      </c>
      <c r="D253" t="s">
        <v>21</v>
      </c>
      <c r="E253" t="s">
        <v>20</v>
      </c>
      <c r="F253" t="s">
        <v>10</v>
      </c>
      <c r="G253" t="s">
        <v>121</v>
      </c>
      <c r="H253" s="29">
        <f>_xlfn.IFS(F253="STAR Kids",INDEX('ATLIS Percentages'!D:D,MATCH($G:$G&amp;" "&amp;$E:$E,'ATLIS Percentages'!$A:$A,0)),
F253="STAR+PLUS",INDEX('ATLIS Percentages'!E:E,MATCH($G:$G&amp;" "&amp;$E:$E,'ATLIS Percentages'!$A:$A,0)),
F253="STAR",INDEX('ATLIS Percentages'!F:F,MATCH($G:$G&amp;" "&amp;$E:$E,'ATLIS Percentages'!$A:$A,0)))</f>
        <v>0</v>
      </c>
      <c r="I253" s="30">
        <f t="shared" si="13"/>
        <v>0</v>
      </c>
      <c r="J253" s="30">
        <f t="shared" si="14"/>
        <v>0</v>
      </c>
      <c r="K253" s="30">
        <f>INDEX('IGT Calculation_1stHalf'!J:J,MATCH($A:$A&amp;"-"&amp;$G:$G&amp;"-"&amp;$E:$E&amp;"-"&amp;$F:$F,'IGT Calculation_1stHalf'!A:A,0))</f>
        <v>0</v>
      </c>
      <c r="L253" s="30">
        <f>INDEX('IGT Calculation_1stHalf'!K:K,MATCH(A:A&amp;"-"&amp;G:G&amp;"-"&amp;E:E&amp;"-"&amp;F:F,'IGT Calculation_1stHalf'!A:A,0))</f>
        <v>0</v>
      </c>
      <c r="M253" s="36">
        <f t="shared" si="15"/>
        <v>0</v>
      </c>
      <c r="N253" s="37">
        <f t="shared" si="16"/>
        <v>0</v>
      </c>
    </row>
    <row r="254" spans="1:14" x14ac:dyDescent="0.25">
      <c r="A254" s="48">
        <v>93</v>
      </c>
      <c r="B254" t="s">
        <v>19</v>
      </c>
      <c r="C254" s="27">
        <v>531607024.91889703</v>
      </c>
      <c r="D254" t="s">
        <v>19</v>
      </c>
      <c r="E254" t="s">
        <v>20</v>
      </c>
      <c r="F254" t="s">
        <v>10</v>
      </c>
      <c r="G254" t="s">
        <v>121</v>
      </c>
      <c r="H254" s="29">
        <f>_xlfn.IFS(F254="STAR Kids",INDEX('ATLIS Percentages'!D:D,MATCH($G:$G&amp;" "&amp;$E:$E,'ATLIS Percentages'!$A:$A,0)),
F254="STAR+PLUS",INDEX('ATLIS Percentages'!E:E,MATCH($G:$G&amp;" "&amp;$E:$E,'ATLIS Percentages'!$A:$A,0)),
F254="STAR",INDEX('ATLIS Percentages'!F:F,MATCH($G:$G&amp;" "&amp;$E:$E,'ATLIS Percentages'!$A:$A,0)))</f>
        <v>0</v>
      </c>
      <c r="I254" s="30">
        <f t="shared" si="13"/>
        <v>0</v>
      </c>
      <c r="J254" s="30">
        <f t="shared" si="14"/>
        <v>0</v>
      </c>
      <c r="K254" s="30">
        <f>INDEX('IGT Calculation_1stHalf'!J:J,MATCH($A:$A&amp;"-"&amp;$G:$G&amp;"-"&amp;$E:$E&amp;"-"&amp;$F:$F,'IGT Calculation_1stHalf'!A:A,0))</f>
        <v>0</v>
      </c>
      <c r="L254" s="30">
        <f>INDEX('IGT Calculation_1stHalf'!K:K,MATCH(A:A&amp;"-"&amp;G:G&amp;"-"&amp;E:E&amp;"-"&amp;F:F,'IGT Calculation_1stHalf'!A:A,0))</f>
        <v>0</v>
      </c>
      <c r="M254" s="36">
        <f t="shared" si="15"/>
        <v>0</v>
      </c>
      <c r="N254" s="37">
        <f t="shared" si="16"/>
        <v>0</v>
      </c>
    </row>
    <row r="255" spans="1:14" x14ac:dyDescent="0.25">
      <c r="A255" s="48">
        <v>95</v>
      </c>
      <c r="B255" t="s">
        <v>28</v>
      </c>
      <c r="C255" s="27">
        <v>153358858.00024587</v>
      </c>
      <c r="D255" t="s">
        <v>28</v>
      </c>
      <c r="E255" t="s">
        <v>20</v>
      </c>
      <c r="F255" t="s">
        <v>10</v>
      </c>
      <c r="G255" t="s">
        <v>121</v>
      </c>
      <c r="H255" s="29">
        <f>_xlfn.IFS(F255="STAR Kids",INDEX('ATLIS Percentages'!D:D,MATCH($G:$G&amp;" "&amp;$E:$E,'ATLIS Percentages'!$A:$A,0)),
F255="STAR+PLUS",INDEX('ATLIS Percentages'!E:E,MATCH($G:$G&amp;" "&amp;$E:$E,'ATLIS Percentages'!$A:$A,0)),
F255="STAR",INDEX('ATLIS Percentages'!F:F,MATCH($G:$G&amp;" "&amp;$E:$E,'ATLIS Percentages'!$A:$A,0)))</f>
        <v>0</v>
      </c>
      <c r="I255" s="30">
        <f t="shared" si="13"/>
        <v>0</v>
      </c>
      <c r="J255" s="30">
        <f t="shared" si="14"/>
        <v>0</v>
      </c>
      <c r="K255" s="30">
        <f>INDEX('IGT Calculation_1stHalf'!J:J,MATCH($A:$A&amp;"-"&amp;$G:$G&amp;"-"&amp;$E:$E&amp;"-"&amp;$F:$F,'IGT Calculation_1stHalf'!A:A,0))</f>
        <v>0</v>
      </c>
      <c r="L255" s="30">
        <f>INDEX('IGT Calculation_1stHalf'!K:K,MATCH(A:A&amp;"-"&amp;G:G&amp;"-"&amp;E:E&amp;"-"&amp;F:F,'IGT Calculation_1stHalf'!A:A,0))</f>
        <v>0</v>
      </c>
      <c r="M255" s="36">
        <f t="shared" si="15"/>
        <v>0</v>
      </c>
      <c r="N255" s="37">
        <f t="shared" si="16"/>
        <v>0</v>
      </c>
    </row>
    <row r="256" spans="1:14" x14ac:dyDescent="0.25">
      <c r="A256" s="49" t="s">
        <v>67</v>
      </c>
      <c r="B256" t="s">
        <v>68</v>
      </c>
      <c r="C256" s="27">
        <v>73197764.632494986</v>
      </c>
      <c r="D256" t="s">
        <v>68</v>
      </c>
      <c r="E256" t="s">
        <v>41</v>
      </c>
      <c r="F256" t="s">
        <v>10</v>
      </c>
      <c r="G256" t="s">
        <v>121</v>
      </c>
      <c r="H256" s="29">
        <f>_xlfn.IFS(F256="STAR Kids",INDEX('ATLIS Percentages'!D:D,MATCH($G:$G&amp;" "&amp;$E:$E,'ATLIS Percentages'!$A:$A,0)),
F256="STAR+PLUS",INDEX('ATLIS Percentages'!E:E,MATCH($G:$G&amp;" "&amp;$E:$E,'ATLIS Percentages'!$A:$A,0)),
F256="STAR",INDEX('ATLIS Percentages'!F:F,MATCH($G:$G&amp;" "&amp;$E:$E,'ATLIS Percentages'!$A:$A,0)))</f>
        <v>0</v>
      </c>
      <c r="I256" s="30">
        <f t="shared" si="13"/>
        <v>0</v>
      </c>
      <c r="J256" s="30">
        <f t="shared" si="14"/>
        <v>0</v>
      </c>
      <c r="K256" s="30">
        <f>INDEX('IGT Calculation_1stHalf'!J:J,MATCH($A:$A&amp;"-"&amp;$G:$G&amp;"-"&amp;$E:$E&amp;"-"&amp;$F:$F,'IGT Calculation_1stHalf'!A:A,0))</f>
        <v>0</v>
      </c>
      <c r="L256" s="30">
        <f>INDEX('IGT Calculation_1stHalf'!K:K,MATCH(A:A&amp;"-"&amp;G:G&amp;"-"&amp;E:E&amp;"-"&amp;F:F,'IGT Calculation_1stHalf'!A:A,0))</f>
        <v>0</v>
      </c>
      <c r="M256" s="36">
        <f t="shared" si="15"/>
        <v>0</v>
      </c>
      <c r="N256" s="37">
        <f t="shared" si="16"/>
        <v>0</v>
      </c>
    </row>
    <row r="257" spans="1:14" x14ac:dyDescent="0.25">
      <c r="A257" s="49" t="s">
        <v>53</v>
      </c>
      <c r="B257" t="s">
        <v>48</v>
      </c>
      <c r="C257" s="27">
        <v>119286250.02137092</v>
      </c>
      <c r="D257" t="s">
        <v>48</v>
      </c>
      <c r="E257" t="s">
        <v>41</v>
      </c>
      <c r="F257" t="s">
        <v>10</v>
      </c>
      <c r="G257" t="s">
        <v>121</v>
      </c>
      <c r="H257" s="29">
        <f>_xlfn.IFS(F257="STAR Kids",INDEX('ATLIS Percentages'!D:D,MATCH($G:$G&amp;" "&amp;$E:$E,'ATLIS Percentages'!$A:$A,0)),
F257="STAR+PLUS",INDEX('ATLIS Percentages'!E:E,MATCH($G:$G&amp;" "&amp;$E:$E,'ATLIS Percentages'!$A:$A,0)),
F257="STAR",INDEX('ATLIS Percentages'!F:F,MATCH($G:$G&amp;" "&amp;$E:$E,'ATLIS Percentages'!$A:$A,0)))</f>
        <v>0</v>
      </c>
      <c r="I257" s="30">
        <f t="shared" si="13"/>
        <v>0</v>
      </c>
      <c r="J257" s="30">
        <f t="shared" si="14"/>
        <v>0</v>
      </c>
      <c r="K257" s="30">
        <f>INDEX('IGT Calculation_1stHalf'!J:J,MATCH($A:$A&amp;"-"&amp;$G:$G&amp;"-"&amp;$E:$E&amp;"-"&amp;$F:$F,'IGT Calculation_1stHalf'!A:A,0))</f>
        <v>0</v>
      </c>
      <c r="L257" s="30">
        <f>INDEX('IGT Calculation_1stHalf'!K:K,MATCH(A:A&amp;"-"&amp;G:G&amp;"-"&amp;E:E&amp;"-"&amp;F:F,'IGT Calculation_1stHalf'!A:A,0))</f>
        <v>0</v>
      </c>
      <c r="M257" s="36">
        <f t="shared" si="15"/>
        <v>0</v>
      </c>
      <c r="N257" s="37">
        <f t="shared" si="16"/>
        <v>0</v>
      </c>
    </row>
    <row r="258" spans="1:14" x14ac:dyDescent="0.25">
      <c r="A258" s="49" t="s">
        <v>38</v>
      </c>
      <c r="B258" t="s">
        <v>12</v>
      </c>
      <c r="C258" s="27">
        <v>10358618.466629151</v>
      </c>
      <c r="D258" t="s">
        <v>12</v>
      </c>
      <c r="E258" t="s">
        <v>24</v>
      </c>
      <c r="F258" t="s">
        <v>10</v>
      </c>
      <c r="G258" t="s">
        <v>121</v>
      </c>
      <c r="H258" s="29">
        <f>_xlfn.IFS(F258="STAR Kids",INDEX('ATLIS Percentages'!D:D,MATCH($G:$G&amp;" "&amp;$E:$E,'ATLIS Percentages'!$A:$A,0)),
F258="STAR+PLUS",INDEX('ATLIS Percentages'!E:E,MATCH($G:$G&amp;" "&amp;$E:$E,'ATLIS Percentages'!$A:$A,0)),
F258="STAR",INDEX('ATLIS Percentages'!F:F,MATCH($G:$G&amp;" "&amp;$E:$E,'ATLIS Percentages'!$A:$A,0)))</f>
        <v>0</v>
      </c>
      <c r="I258" s="30">
        <f t="shared" si="13"/>
        <v>0</v>
      </c>
      <c r="J258" s="30">
        <f t="shared" si="14"/>
        <v>0</v>
      </c>
      <c r="K258" s="30">
        <f>INDEX('IGT Calculation_1stHalf'!J:J,MATCH($A:$A&amp;"-"&amp;$G:$G&amp;"-"&amp;$E:$E&amp;"-"&amp;$F:$F,'IGT Calculation_1stHalf'!A:A,0))</f>
        <v>0</v>
      </c>
      <c r="L258" s="30">
        <f>INDEX('IGT Calculation_1stHalf'!K:K,MATCH(A:A&amp;"-"&amp;G:G&amp;"-"&amp;E:E&amp;"-"&amp;F:F,'IGT Calculation_1stHalf'!A:A,0))</f>
        <v>0</v>
      </c>
      <c r="M258" s="36">
        <f t="shared" si="15"/>
        <v>0</v>
      </c>
      <c r="N258" s="37">
        <f t="shared" si="16"/>
        <v>0</v>
      </c>
    </row>
    <row r="259" spans="1:14" x14ac:dyDescent="0.25">
      <c r="A259" s="49" t="s">
        <v>76</v>
      </c>
      <c r="B259" t="s">
        <v>21</v>
      </c>
      <c r="C259" s="27">
        <v>100113437.08870383</v>
      </c>
      <c r="D259" t="s">
        <v>21</v>
      </c>
      <c r="E259" t="s">
        <v>58</v>
      </c>
      <c r="F259" t="s">
        <v>14</v>
      </c>
      <c r="G259" t="s">
        <v>121</v>
      </c>
      <c r="H259" s="29">
        <f>_xlfn.IFS(F259="STAR Kids",INDEX('ATLIS Percentages'!D:D,MATCH($G:$G&amp;" "&amp;$E:$E,'ATLIS Percentages'!$A:$A,0)),
F259="STAR+PLUS",INDEX('ATLIS Percentages'!E:E,MATCH($G:$G&amp;" "&amp;$E:$E,'ATLIS Percentages'!$A:$A,0)),
F259="STAR",INDEX('ATLIS Percentages'!F:F,MATCH($G:$G&amp;" "&amp;$E:$E,'ATLIS Percentages'!$A:$A,0)))</f>
        <v>1.1481162964161479E-2</v>
      </c>
      <c r="I259" s="30">
        <f t="shared" si="13"/>
        <v>1149418.69</v>
      </c>
      <c r="J259" s="30">
        <f t="shared" si="14"/>
        <v>496424.74</v>
      </c>
      <c r="K259" s="30">
        <f>INDEX('IGT Calculation_1stHalf'!J:J,MATCH($A:$A&amp;"-"&amp;$G:$G&amp;"-"&amp;$E:$E&amp;"-"&amp;$F:$F,'IGT Calculation_1stHalf'!A:A,0))</f>
        <v>592065.93000000005</v>
      </c>
      <c r="L259" s="30">
        <f>INDEX('IGT Calculation_1stHalf'!K:K,MATCH(A:A&amp;"-"&amp;G:G&amp;"-"&amp;E:E&amp;"-"&amp;F:F,'IGT Calculation_1stHalf'!A:A,0))</f>
        <v>255708.54</v>
      </c>
      <c r="M259" s="36">
        <f t="shared" si="15"/>
        <v>557352.76</v>
      </c>
      <c r="N259" s="37">
        <f t="shared" si="16"/>
        <v>240716.2</v>
      </c>
    </row>
    <row r="260" spans="1:14" x14ac:dyDescent="0.25">
      <c r="A260" s="49" t="s">
        <v>94</v>
      </c>
      <c r="B260" t="s">
        <v>8</v>
      </c>
      <c r="C260" s="27">
        <v>117206397.43237084</v>
      </c>
      <c r="D260" t="s">
        <v>8</v>
      </c>
      <c r="E260" t="s">
        <v>58</v>
      </c>
      <c r="F260" t="s">
        <v>14</v>
      </c>
      <c r="G260" t="s">
        <v>121</v>
      </c>
      <c r="H260" s="29">
        <f>_xlfn.IFS(F260="STAR Kids",INDEX('ATLIS Percentages'!D:D,MATCH($G:$G&amp;" "&amp;$E:$E,'ATLIS Percentages'!$A:$A,0)),
F260="STAR+PLUS",INDEX('ATLIS Percentages'!E:E,MATCH($G:$G&amp;" "&amp;$E:$E,'ATLIS Percentages'!$A:$A,0)),
F260="STAR",INDEX('ATLIS Percentages'!F:F,MATCH($G:$G&amp;" "&amp;$E:$E,'ATLIS Percentages'!$A:$A,0)))</f>
        <v>1.1481162964161479E-2</v>
      </c>
      <c r="I260" s="30">
        <f t="shared" si="13"/>
        <v>1345665.75</v>
      </c>
      <c r="J260" s="30">
        <f t="shared" si="14"/>
        <v>581182.27</v>
      </c>
      <c r="K260" s="30">
        <f>INDEX('IGT Calculation_1stHalf'!J:J,MATCH($A:$A&amp;"-"&amp;$G:$G&amp;"-"&amp;$E:$E&amp;"-"&amp;$F:$F,'IGT Calculation_1stHalf'!A:A,0))</f>
        <v>688046.93</v>
      </c>
      <c r="L260" s="30">
        <f>INDEX('IGT Calculation_1stHalf'!K:K,MATCH(A:A&amp;"-"&amp;G:G&amp;"-"&amp;E:E&amp;"-"&amp;F:F,'IGT Calculation_1stHalf'!A:A,0))</f>
        <v>297161.96000000002</v>
      </c>
      <c r="M260" s="36">
        <f t="shared" si="15"/>
        <v>657618.81999999995</v>
      </c>
      <c r="N260" s="37">
        <f t="shared" si="16"/>
        <v>284020.31</v>
      </c>
    </row>
    <row r="261" spans="1:14" x14ac:dyDescent="0.25">
      <c r="A261" s="49" t="s">
        <v>90</v>
      </c>
      <c r="B261" t="s">
        <v>28</v>
      </c>
      <c r="C261" s="27">
        <v>77817900.632779434</v>
      </c>
      <c r="D261" t="s">
        <v>28</v>
      </c>
      <c r="E261" t="s">
        <v>13</v>
      </c>
      <c r="F261" t="s">
        <v>10</v>
      </c>
      <c r="G261" t="s">
        <v>121</v>
      </c>
      <c r="H261" s="29">
        <f>_xlfn.IFS(F261="STAR Kids",INDEX('ATLIS Percentages'!D:D,MATCH($G:$G&amp;" "&amp;$E:$E,'ATLIS Percentages'!$A:$A,0)),
F261="STAR+PLUS",INDEX('ATLIS Percentages'!E:E,MATCH($G:$G&amp;" "&amp;$E:$E,'ATLIS Percentages'!$A:$A,0)),
F261="STAR",INDEX('ATLIS Percentages'!F:F,MATCH($G:$G&amp;" "&amp;$E:$E,'ATLIS Percentages'!$A:$A,0)))</f>
        <v>0</v>
      </c>
      <c r="I261" s="30">
        <f t="shared" ref="I261:I324" si="17">ROUND(C261*H261,2)</f>
        <v>0</v>
      </c>
      <c r="J261" s="30">
        <f t="shared" ref="J261:J324" si="18">ROUND(I261*$J$1*1.08,2)</f>
        <v>0</v>
      </c>
      <c r="K261" s="30">
        <f>INDEX('IGT Calculation_1stHalf'!J:J,MATCH($A:$A&amp;"-"&amp;$G:$G&amp;"-"&amp;$E:$E&amp;"-"&amp;$F:$F,'IGT Calculation_1stHalf'!A:A,0))</f>
        <v>0</v>
      </c>
      <c r="L261" s="30">
        <f>INDEX('IGT Calculation_1stHalf'!K:K,MATCH(A:A&amp;"-"&amp;G:G&amp;"-"&amp;E:E&amp;"-"&amp;F:F,'IGT Calculation_1stHalf'!A:A,0))</f>
        <v>0</v>
      </c>
      <c r="M261" s="36">
        <f t="shared" ref="M261:M324" si="19">ROUND(I261-K261,2)</f>
        <v>0</v>
      </c>
      <c r="N261" s="37">
        <f t="shared" ref="N261:N324" si="20">ROUND(M261*$J$1*1.08,2)</f>
        <v>0</v>
      </c>
    </row>
    <row r="262" spans="1:14" x14ac:dyDescent="0.25">
      <c r="A262" s="49" t="s">
        <v>97</v>
      </c>
      <c r="B262" t="s">
        <v>12</v>
      </c>
      <c r="C262" s="27">
        <v>445637855.48545367</v>
      </c>
      <c r="D262" t="s">
        <v>12</v>
      </c>
      <c r="E262" t="s">
        <v>13</v>
      </c>
      <c r="F262" t="s">
        <v>10</v>
      </c>
      <c r="G262" t="s">
        <v>121</v>
      </c>
      <c r="H262" s="29">
        <f>_xlfn.IFS(F262="STAR Kids",INDEX('ATLIS Percentages'!D:D,MATCH($G:$G&amp;" "&amp;$E:$E,'ATLIS Percentages'!$A:$A,0)),
F262="STAR+PLUS",INDEX('ATLIS Percentages'!E:E,MATCH($G:$G&amp;" "&amp;$E:$E,'ATLIS Percentages'!$A:$A,0)),
F262="STAR",INDEX('ATLIS Percentages'!F:F,MATCH($G:$G&amp;" "&amp;$E:$E,'ATLIS Percentages'!$A:$A,0)))</f>
        <v>0</v>
      </c>
      <c r="I262" s="30">
        <f t="shared" si="17"/>
        <v>0</v>
      </c>
      <c r="J262" s="30">
        <f t="shared" si="18"/>
        <v>0</v>
      </c>
      <c r="K262" s="30">
        <f>INDEX('IGT Calculation_1stHalf'!J:J,MATCH($A:$A&amp;"-"&amp;$G:$G&amp;"-"&amp;$E:$E&amp;"-"&amp;$F:$F,'IGT Calculation_1stHalf'!A:A,0))</f>
        <v>0</v>
      </c>
      <c r="L262" s="30">
        <f>INDEX('IGT Calculation_1stHalf'!K:K,MATCH(A:A&amp;"-"&amp;G:G&amp;"-"&amp;E:E&amp;"-"&amp;F:F,'IGT Calculation_1stHalf'!A:A,0))</f>
        <v>0</v>
      </c>
      <c r="M262" s="36">
        <f t="shared" si="19"/>
        <v>0</v>
      </c>
      <c r="N262" s="37">
        <f t="shared" si="20"/>
        <v>0</v>
      </c>
    </row>
    <row r="263" spans="1:14" x14ac:dyDescent="0.25">
      <c r="A263" s="49" t="s">
        <v>63</v>
      </c>
      <c r="B263" t="s">
        <v>21</v>
      </c>
      <c r="C263" s="27">
        <v>0</v>
      </c>
      <c r="D263" t="s">
        <v>21</v>
      </c>
      <c r="E263" t="s">
        <v>13</v>
      </c>
      <c r="F263" t="s">
        <v>14</v>
      </c>
      <c r="G263" t="s">
        <v>121</v>
      </c>
      <c r="H263" s="29">
        <f>_xlfn.IFS(F263="STAR Kids",INDEX('ATLIS Percentages'!D:D,MATCH($G:$G&amp;" "&amp;$E:$E,'ATLIS Percentages'!$A:$A,0)),
F263="STAR+PLUS",INDEX('ATLIS Percentages'!E:E,MATCH($G:$G&amp;" "&amp;$E:$E,'ATLIS Percentages'!$A:$A,0)),
F263="STAR",INDEX('ATLIS Percentages'!F:F,MATCH($G:$G&amp;" "&amp;$E:$E,'ATLIS Percentages'!$A:$A,0)))</f>
        <v>7.5478212924626415E-4</v>
      </c>
      <c r="I263" s="30">
        <f t="shared" si="17"/>
        <v>0</v>
      </c>
      <c r="J263" s="30">
        <f t="shared" si="18"/>
        <v>0</v>
      </c>
      <c r="K263" s="30">
        <f>INDEX('IGT Calculation_1stHalf'!J:J,MATCH($A:$A&amp;"-"&amp;$G:$G&amp;"-"&amp;$E:$E&amp;"-"&amp;$F:$F,'IGT Calculation_1stHalf'!A:A,0))</f>
        <v>0</v>
      </c>
      <c r="L263" s="30">
        <f>INDEX('IGT Calculation_1stHalf'!K:K,MATCH(A:A&amp;"-"&amp;G:G&amp;"-"&amp;E:E&amp;"-"&amp;F:F,'IGT Calculation_1stHalf'!A:A,0))</f>
        <v>0</v>
      </c>
      <c r="M263" s="36">
        <f t="shared" si="19"/>
        <v>0</v>
      </c>
      <c r="N263" s="37">
        <f t="shared" si="20"/>
        <v>0</v>
      </c>
    </row>
    <row r="264" spans="1:14" x14ac:dyDescent="0.25">
      <c r="A264" s="49" t="s">
        <v>11</v>
      </c>
      <c r="B264" t="s">
        <v>12</v>
      </c>
      <c r="C264" s="27">
        <v>1344486239.1811943</v>
      </c>
      <c r="D264" t="s">
        <v>12</v>
      </c>
      <c r="E264" t="s">
        <v>13</v>
      </c>
      <c r="F264" t="s">
        <v>14</v>
      </c>
      <c r="G264" t="s">
        <v>121</v>
      </c>
      <c r="H264" s="29">
        <f>_xlfn.IFS(F264="STAR Kids",INDEX('ATLIS Percentages'!D:D,MATCH($G:$G&amp;" "&amp;$E:$E,'ATLIS Percentages'!$A:$A,0)),
F264="STAR+PLUS",INDEX('ATLIS Percentages'!E:E,MATCH($G:$G&amp;" "&amp;$E:$E,'ATLIS Percentages'!$A:$A,0)),
F264="STAR",INDEX('ATLIS Percentages'!F:F,MATCH($G:$G&amp;" "&amp;$E:$E,'ATLIS Percentages'!$A:$A,0)))</f>
        <v>7.5478212924626415E-4</v>
      </c>
      <c r="I264" s="30">
        <f t="shared" si="17"/>
        <v>1014794.19</v>
      </c>
      <c r="J264" s="30">
        <f t="shared" si="18"/>
        <v>438281.49</v>
      </c>
      <c r="K264" s="30">
        <f>INDEX('IGT Calculation_1stHalf'!J:J,MATCH($A:$A&amp;"-"&amp;$G:$G&amp;"-"&amp;$E:$E&amp;"-"&amp;$F:$F,'IGT Calculation_1stHalf'!A:A,0))</f>
        <v>528056.18999999994</v>
      </c>
      <c r="L264" s="30">
        <f>INDEX('IGT Calculation_1stHalf'!K:K,MATCH(A:A&amp;"-"&amp;G:G&amp;"-"&amp;E:E&amp;"-"&amp;F:F,'IGT Calculation_1stHalf'!A:A,0))</f>
        <v>228063.24</v>
      </c>
      <c r="M264" s="36">
        <f t="shared" si="19"/>
        <v>486738</v>
      </c>
      <c r="N264" s="37">
        <f t="shared" si="20"/>
        <v>210218.25</v>
      </c>
    </row>
    <row r="265" spans="1:14" x14ac:dyDescent="0.25">
      <c r="A265" s="49" t="s">
        <v>52</v>
      </c>
      <c r="B265" t="s">
        <v>28</v>
      </c>
      <c r="C265" s="27">
        <v>491194388.96658272</v>
      </c>
      <c r="D265" t="s">
        <v>28</v>
      </c>
      <c r="E265" t="s">
        <v>13</v>
      </c>
      <c r="F265" t="s">
        <v>14</v>
      </c>
      <c r="G265" t="s">
        <v>121</v>
      </c>
      <c r="H265" s="29">
        <f>_xlfn.IFS(F265="STAR Kids",INDEX('ATLIS Percentages'!D:D,MATCH($G:$G&amp;" "&amp;$E:$E,'ATLIS Percentages'!$A:$A,0)),
F265="STAR+PLUS",INDEX('ATLIS Percentages'!E:E,MATCH($G:$G&amp;" "&amp;$E:$E,'ATLIS Percentages'!$A:$A,0)),
F265="STAR",INDEX('ATLIS Percentages'!F:F,MATCH($G:$G&amp;" "&amp;$E:$E,'ATLIS Percentages'!$A:$A,0)))</f>
        <v>7.5478212924626415E-4</v>
      </c>
      <c r="I265" s="30">
        <f t="shared" si="17"/>
        <v>370744.75</v>
      </c>
      <c r="J265" s="30">
        <f t="shared" si="18"/>
        <v>160121.69</v>
      </c>
      <c r="K265" s="30">
        <f>INDEX('IGT Calculation_1stHalf'!J:J,MATCH($A:$A&amp;"-"&amp;$G:$G&amp;"-"&amp;$E:$E&amp;"-"&amp;$F:$F,'IGT Calculation_1stHalf'!A:A,0))</f>
        <v>176929.3</v>
      </c>
      <c r="L265" s="30">
        <f>INDEX('IGT Calculation_1stHalf'!K:K,MATCH(A:A&amp;"-"&amp;G:G&amp;"-"&amp;E:E&amp;"-"&amp;F:F,'IGT Calculation_1stHalf'!A:A,0))</f>
        <v>76414.350000000006</v>
      </c>
      <c r="M265" s="36">
        <f t="shared" si="19"/>
        <v>193815.45</v>
      </c>
      <c r="N265" s="37">
        <f t="shared" si="20"/>
        <v>83707.34</v>
      </c>
    </row>
    <row r="266" spans="1:14" x14ac:dyDescent="0.25">
      <c r="A266" s="49" t="s">
        <v>62</v>
      </c>
      <c r="B266" t="s">
        <v>21</v>
      </c>
      <c r="C266" s="27">
        <v>23139400.913038518</v>
      </c>
      <c r="D266" t="s">
        <v>21</v>
      </c>
      <c r="E266" t="s">
        <v>5</v>
      </c>
      <c r="F266" t="s">
        <v>10</v>
      </c>
      <c r="G266" t="s">
        <v>121</v>
      </c>
      <c r="H266" s="29">
        <f>_xlfn.IFS(F266="STAR Kids",INDEX('ATLIS Percentages'!D:D,MATCH($G:$G&amp;" "&amp;$E:$E,'ATLIS Percentages'!$A:$A,0)),
F266="STAR+PLUS",INDEX('ATLIS Percentages'!E:E,MATCH($G:$G&amp;" "&amp;$E:$E,'ATLIS Percentages'!$A:$A,0)),
F266="STAR",INDEX('ATLIS Percentages'!F:F,MATCH($G:$G&amp;" "&amp;$E:$E,'ATLIS Percentages'!$A:$A,0)))</f>
        <v>0</v>
      </c>
      <c r="I266" s="30">
        <f t="shared" si="17"/>
        <v>0</v>
      </c>
      <c r="J266" s="30">
        <f t="shared" si="18"/>
        <v>0</v>
      </c>
      <c r="K266" s="30">
        <f>INDEX('IGT Calculation_1stHalf'!J:J,MATCH($A:$A&amp;"-"&amp;$G:$G&amp;"-"&amp;$E:$E&amp;"-"&amp;$F:$F,'IGT Calculation_1stHalf'!A:A,0))</f>
        <v>0</v>
      </c>
      <c r="L266" s="30">
        <f>INDEX('IGT Calculation_1stHalf'!K:K,MATCH(A:A&amp;"-"&amp;G:G&amp;"-"&amp;E:E&amp;"-"&amp;F:F,'IGT Calculation_1stHalf'!A:A,0))</f>
        <v>0</v>
      </c>
      <c r="M266" s="36">
        <f t="shared" si="19"/>
        <v>0</v>
      </c>
      <c r="N266" s="37">
        <f t="shared" si="20"/>
        <v>0</v>
      </c>
    </row>
    <row r="267" spans="1:14" x14ac:dyDescent="0.25">
      <c r="A267" s="49" t="s">
        <v>93</v>
      </c>
      <c r="B267" t="s">
        <v>16</v>
      </c>
      <c r="C267" s="27">
        <v>64865126.863660857</v>
      </c>
      <c r="D267" t="s">
        <v>16</v>
      </c>
      <c r="E267" t="s">
        <v>5</v>
      </c>
      <c r="F267" t="s">
        <v>10</v>
      </c>
      <c r="G267" t="s">
        <v>121</v>
      </c>
      <c r="H267" s="29">
        <f>_xlfn.IFS(F267="STAR Kids",INDEX('ATLIS Percentages'!D:D,MATCH($G:$G&amp;" "&amp;$E:$E,'ATLIS Percentages'!$A:$A,0)),
F267="STAR+PLUS",INDEX('ATLIS Percentages'!E:E,MATCH($G:$G&amp;" "&amp;$E:$E,'ATLIS Percentages'!$A:$A,0)),
F267="STAR",INDEX('ATLIS Percentages'!F:F,MATCH($G:$G&amp;" "&amp;$E:$E,'ATLIS Percentages'!$A:$A,0)))</f>
        <v>0</v>
      </c>
      <c r="I267" s="30">
        <f t="shared" si="17"/>
        <v>0</v>
      </c>
      <c r="J267" s="30">
        <f t="shared" si="18"/>
        <v>0</v>
      </c>
      <c r="K267" s="30">
        <f>INDEX('IGT Calculation_1stHalf'!J:J,MATCH($A:$A&amp;"-"&amp;$G:$G&amp;"-"&amp;$E:$E&amp;"-"&amp;$F:$F,'IGT Calculation_1stHalf'!A:A,0))</f>
        <v>0</v>
      </c>
      <c r="L267" s="30">
        <f>INDEX('IGT Calculation_1stHalf'!K:K,MATCH(A:A&amp;"-"&amp;G:G&amp;"-"&amp;E:E&amp;"-"&amp;F:F,'IGT Calculation_1stHalf'!A:A,0))</f>
        <v>0</v>
      </c>
      <c r="M267" s="36">
        <f t="shared" si="19"/>
        <v>0</v>
      </c>
      <c r="N267" s="37">
        <f t="shared" si="20"/>
        <v>0</v>
      </c>
    </row>
    <row r="268" spans="1:14" x14ac:dyDescent="0.25">
      <c r="A268" s="49" t="s">
        <v>87</v>
      </c>
      <c r="B268" t="s">
        <v>28</v>
      </c>
      <c r="C268" s="27">
        <v>14120781.308265431</v>
      </c>
      <c r="D268" t="s">
        <v>28</v>
      </c>
      <c r="E268" t="s">
        <v>5</v>
      </c>
      <c r="F268" t="s">
        <v>10</v>
      </c>
      <c r="G268" t="s">
        <v>121</v>
      </c>
      <c r="H268" s="29">
        <f>_xlfn.IFS(F268="STAR Kids",INDEX('ATLIS Percentages'!D:D,MATCH($G:$G&amp;" "&amp;$E:$E,'ATLIS Percentages'!$A:$A,0)),
F268="STAR+PLUS",INDEX('ATLIS Percentages'!E:E,MATCH($G:$G&amp;" "&amp;$E:$E,'ATLIS Percentages'!$A:$A,0)),
F268="STAR",INDEX('ATLIS Percentages'!F:F,MATCH($G:$G&amp;" "&amp;$E:$E,'ATLIS Percentages'!$A:$A,0)))</f>
        <v>0</v>
      </c>
      <c r="I268" s="30">
        <f t="shared" si="17"/>
        <v>0</v>
      </c>
      <c r="J268" s="30">
        <f t="shared" si="18"/>
        <v>0</v>
      </c>
      <c r="K268" s="30">
        <f>INDEX('IGT Calculation_1stHalf'!J:J,MATCH($A:$A&amp;"-"&amp;$G:$G&amp;"-"&amp;$E:$E&amp;"-"&amp;$F:$F,'IGT Calculation_1stHalf'!A:A,0))</f>
        <v>0</v>
      </c>
      <c r="L268" s="30">
        <f>INDEX('IGT Calculation_1stHalf'!K:K,MATCH(A:A&amp;"-"&amp;G:G&amp;"-"&amp;E:E&amp;"-"&amp;F:F,'IGT Calculation_1stHalf'!A:A,0))</f>
        <v>0</v>
      </c>
      <c r="M268" s="36">
        <f t="shared" si="19"/>
        <v>0</v>
      </c>
      <c r="N268" s="37">
        <f t="shared" si="20"/>
        <v>0</v>
      </c>
    </row>
    <row r="269" spans="1:14" x14ac:dyDescent="0.25">
      <c r="A269" s="49" t="s">
        <v>57</v>
      </c>
      <c r="B269" t="s">
        <v>4</v>
      </c>
      <c r="C269" s="27">
        <v>125641431.45384739</v>
      </c>
      <c r="D269" t="s">
        <v>4</v>
      </c>
      <c r="E269" t="s">
        <v>5</v>
      </c>
      <c r="F269" t="s">
        <v>10</v>
      </c>
      <c r="G269" t="s">
        <v>121</v>
      </c>
      <c r="H269" s="29">
        <f>_xlfn.IFS(F269="STAR Kids",INDEX('ATLIS Percentages'!D:D,MATCH($G:$G&amp;" "&amp;$E:$E,'ATLIS Percentages'!$A:$A,0)),
F269="STAR+PLUS",INDEX('ATLIS Percentages'!E:E,MATCH($G:$G&amp;" "&amp;$E:$E,'ATLIS Percentages'!$A:$A,0)),
F269="STAR",INDEX('ATLIS Percentages'!F:F,MATCH($G:$G&amp;" "&amp;$E:$E,'ATLIS Percentages'!$A:$A,0)))</f>
        <v>0</v>
      </c>
      <c r="I269" s="30">
        <f t="shared" si="17"/>
        <v>0</v>
      </c>
      <c r="J269" s="30">
        <f t="shared" si="18"/>
        <v>0</v>
      </c>
      <c r="K269" s="30">
        <f>INDEX('IGT Calculation_1stHalf'!J:J,MATCH($A:$A&amp;"-"&amp;$G:$G&amp;"-"&amp;$E:$E&amp;"-"&amp;$F:$F,'IGT Calculation_1stHalf'!A:A,0))</f>
        <v>0</v>
      </c>
      <c r="L269" s="30">
        <f>INDEX('IGT Calculation_1stHalf'!K:K,MATCH(A:A&amp;"-"&amp;G:G&amp;"-"&amp;E:E&amp;"-"&amp;F:F,'IGT Calculation_1stHalf'!A:A,0))</f>
        <v>0</v>
      </c>
      <c r="M269" s="36">
        <f t="shared" si="19"/>
        <v>0</v>
      </c>
      <c r="N269" s="37">
        <f t="shared" si="20"/>
        <v>0</v>
      </c>
    </row>
    <row r="270" spans="1:14" x14ac:dyDescent="0.25">
      <c r="A270" s="49" t="s">
        <v>86</v>
      </c>
      <c r="B270" t="s">
        <v>12</v>
      </c>
      <c r="C270" s="27">
        <v>75264292.34095858</v>
      </c>
      <c r="D270" t="s">
        <v>12</v>
      </c>
      <c r="E270" t="s">
        <v>5</v>
      </c>
      <c r="F270" t="s">
        <v>10</v>
      </c>
      <c r="G270" t="s">
        <v>121</v>
      </c>
      <c r="H270" s="29">
        <f>_xlfn.IFS(F270="STAR Kids",INDEX('ATLIS Percentages'!D:D,MATCH($G:$G&amp;" "&amp;$E:$E,'ATLIS Percentages'!$A:$A,0)),
F270="STAR+PLUS",INDEX('ATLIS Percentages'!E:E,MATCH($G:$G&amp;" "&amp;$E:$E,'ATLIS Percentages'!$A:$A,0)),
F270="STAR",INDEX('ATLIS Percentages'!F:F,MATCH($G:$G&amp;" "&amp;$E:$E,'ATLIS Percentages'!$A:$A,0)))</f>
        <v>0</v>
      </c>
      <c r="I270" s="30">
        <f t="shared" si="17"/>
        <v>0</v>
      </c>
      <c r="J270" s="30">
        <f t="shared" si="18"/>
        <v>0</v>
      </c>
      <c r="K270" s="30">
        <f>INDEX('IGT Calculation_1stHalf'!J:J,MATCH($A:$A&amp;"-"&amp;$G:$G&amp;"-"&amp;$E:$E&amp;"-"&amp;$F:$F,'IGT Calculation_1stHalf'!A:A,0))</f>
        <v>0</v>
      </c>
      <c r="L270" s="30">
        <f>INDEX('IGT Calculation_1stHalf'!K:K,MATCH(A:A&amp;"-"&amp;G:G&amp;"-"&amp;E:E&amp;"-"&amp;F:F,'IGT Calculation_1stHalf'!A:A,0))</f>
        <v>0</v>
      </c>
      <c r="M270" s="36">
        <f t="shared" si="19"/>
        <v>0</v>
      </c>
      <c r="N270" s="37">
        <f t="shared" si="20"/>
        <v>0</v>
      </c>
    </row>
    <row r="271" spans="1:14" x14ac:dyDescent="0.25">
      <c r="A271" s="49" t="s">
        <v>35</v>
      </c>
      <c r="B271" t="s">
        <v>21</v>
      </c>
      <c r="C271" s="27">
        <v>171099617.8477461</v>
      </c>
      <c r="D271" t="s">
        <v>21</v>
      </c>
      <c r="E271" t="s">
        <v>5</v>
      </c>
      <c r="F271" t="s">
        <v>14</v>
      </c>
      <c r="G271" t="s">
        <v>121</v>
      </c>
      <c r="H271" s="29">
        <f>_xlfn.IFS(F271="STAR Kids",INDEX('ATLIS Percentages'!D:D,MATCH($G:$G&amp;" "&amp;$E:$E,'ATLIS Percentages'!$A:$A,0)),
F271="STAR+PLUS",INDEX('ATLIS Percentages'!E:E,MATCH($G:$G&amp;" "&amp;$E:$E,'ATLIS Percentages'!$A:$A,0)),
F271="STAR",INDEX('ATLIS Percentages'!F:F,MATCH($G:$G&amp;" "&amp;$E:$E,'ATLIS Percentages'!$A:$A,0)))</f>
        <v>5.1078681322954192E-3</v>
      </c>
      <c r="I271" s="30">
        <f t="shared" si="17"/>
        <v>873954.29</v>
      </c>
      <c r="J271" s="30">
        <f t="shared" si="18"/>
        <v>377453.87</v>
      </c>
      <c r="K271" s="30">
        <f>INDEX('IGT Calculation_1stHalf'!J:J,MATCH($A:$A&amp;"-"&amp;$G:$G&amp;"-"&amp;$E:$E&amp;"-"&amp;$F:$F,'IGT Calculation_1stHalf'!A:A,0))</f>
        <v>445476.31</v>
      </c>
      <c r="L271" s="30">
        <f>INDEX('IGT Calculation_1stHalf'!K:K,MATCH(A:A&amp;"-"&amp;G:G&amp;"-"&amp;E:E&amp;"-"&amp;F:F,'IGT Calculation_1stHalf'!A:A,0))</f>
        <v>192397.65</v>
      </c>
      <c r="M271" s="36">
        <f t="shared" si="19"/>
        <v>428477.98</v>
      </c>
      <c r="N271" s="37">
        <f t="shared" si="20"/>
        <v>185056.21</v>
      </c>
    </row>
    <row r="272" spans="1:14" x14ac:dyDescent="0.25">
      <c r="A272" s="49" t="s">
        <v>30</v>
      </c>
      <c r="B272" t="s">
        <v>12</v>
      </c>
      <c r="C272" s="27">
        <v>0</v>
      </c>
      <c r="D272" t="s">
        <v>12</v>
      </c>
      <c r="E272" t="s">
        <v>5</v>
      </c>
      <c r="F272" t="s">
        <v>14</v>
      </c>
      <c r="G272" t="s">
        <v>121</v>
      </c>
      <c r="H272" s="29">
        <f>_xlfn.IFS(F272="STAR Kids",INDEX('ATLIS Percentages'!D:D,MATCH($G:$G&amp;" "&amp;$E:$E,'ATLIS Percentages'!$A:$A,0)),
F272="STAR+PLUS",INDEX('ATLIS Percentages'!E:E,MATCH($G:$G&amp;" "&amp;$E:$E,'ATLIS Percentages'!$A:$A,0)),
F272="STAR",INDEX('ATLIS Percentages'!F:F,MATCH($G:$G&amp;" "&amp;$E:$E,'ATLIS Percentages'!$A:$A,0)))</f>
        <v>5.1078681322954192E-3</v>
      </c>
      <c r="I272" s="30">
        <f t="shared" si="17"/>
        <v>0</v>
      </c>
      <c r="J272" s="30">
        <f t="shared" si="18"/>
        <v>0</v>
      </c>
      <c r="K272" s="30">
        <f>INDEX('IGT Calculation_1stHalf'!J:J,MATCH($A:$A&amp;"-"&amp;$G:$G&amp;"-"&amp;$E:$E&amp;"-"&amp;$F:$F,'IGT Calculation_1stHalf'!A:A,0))</f>
        <v>0</v>
      </c>
      <c r="L272" s="30">
        <f>INDEX('IGT Calculation_1stHalf'!K:K,MATCH(A:A&amp;"-"&amp;G:G&amp;"-"&amp;E:E&amp;"-"&amp;F:F,'IGT Calculation_1stHalf'!A:A,0))</f>
        <v>0</v>
      </c>
      <c r="M272" s="36">
        <f t="shared" si="19"/>
        <v>0</v>
      </c>
      <c r="N272" s="37">
        <f t="shared" si="20"/>
        <v>0</v>
      </c>
    </row>
    <row r="273" spans="1:14" x14ac:dyDescent="0.25">
      <c r="A273" s="49" t="s">
        <v>27</v>
      </c>
      <c r="B273" t="s">
        <v>28</v>
      </c>
      <c r="C273" s="27">
        <v>170571811.50883949</v>
      </c>
      <c r="D273" t="s">
        <v>28</v>
      </c>
      <c r="E273" t="s">
        <v>5</v>
      </c>
      <c r="F273" t="s">
        <v>14</v>
      </c>
      <c r="G273" t="s">
        <v>121</v>
      </c>
      <c r="H273" s="29">
        <f>_xlfn.IFS(F273="STAR Kids",INDEX('ATLIS Percentages'!D:D,MATCH($G:$G&amp;" "&amp;$E:$E,'ATLIS Percentages'!$A:$A,0)),
F273="STAR+PLUS",INDEX('ATLIS Percentages'!E:E,MATCH($G:$G&amp;" "&amp;$E:$E,'ATLIS Percentages'!$A:$A,0)),
F273="STAR",INDEX('ATLIS Percentages'!F:F,MATCH($G:$G&amp;" "&amp;$E:$E,'ATLIS Percentages'!$A:$A,0)))</f>
        <v>5.1078681322954192E-3</v>
      </c>
      <c r="I273" s="30">
        <f t="shared" si="17"/>
        <v>871258.32</v>
      </c>
      <c r="J273" s="30">
        <f t="shared" si="18"/>
        <v>376289.5</v>
      </c>
      <c r="K273" s="30">
        <f>INDEX('IGT Calculation_1stHalf'!J:J,MATCH($A:$A&amp;"-"&amp;$G:$G&amp;"-"&amp;$E:$E&amp;"-"&amp;$F:$F,'IGT Calculation_1stHalf'!A:A,0))</f>
        <v>438426.05</v>
      </c>
      <c r="L273" s="30">
        <f>INDEX('IGT Calculation_1stHalf'!K:K,MATCH(A:A&amp;"-"&amp;G:G&amp;"-"&amp;E:E&amp;"-"&amp;F:F,'IGT Calculation_1stHalf'!A:A,0))</f>
        <v>189352.7</v>
      </c>
      <c r="M273" s="36">
        <f t="shared" si="19"/>
        <v>432832.27</v>
      </c>
      <c r="N273" s="37">
        <f t="shared" si="20"/>
        <v>186936.79</v>
      </c>
    </row>
    <row r="274" spans="1:14" x14ac:dyDescent="0.25">
      <c r="A274" s="49" t="s">
        <v>96</v>
      </c>
      <c r="B274" t="s">
        <v>28</v>
      </c>
      <c r="C274" s="27">
        <v>726631295.57663906</v>
      </c>
      <c r="D274" t="s">
        <v>28</v>
      </c>
      <c r="E274" t="s">
        <v>20</v>
      </c>
      <c r="F274" t="s">
        <v>14</v>
      </c>
      <c r="G274" t="s">
        <v>121</v>
      </c>
      <c r="H274" s="29">
        <f>_xlfn.IFS(F274="STAR Kids",INDEX('ATLIS Percentages'!D:D,MATCH($G:$G&amp;" "&amp;$E:$E,'ATLIS Percentages'!$A:$A,0)),
F274="STAR+PLUS",INDEX('ATLIS Percentages'!E:E,MATCH($G:$G&amp;" "&amp;$E:$E,'ATLIS Percentages'!$A:$A,0)),
F274="STAR",INDEX('ATLIS Percentages'!F:F,MATCH($G:$G&amp;" "&amp;$E:$E,'ATLIS Percentages'!$A:$A,0)))</f>
        <v>1.48497487347694E-4</v>
      </c>
      <c r="I274" s="30">
        <f t="shared" si="17"/>
        <v>107902.92</v>
      </c>
      <c r="J274" s="30">
        <f t="shared" si="18"/>
        <v>46602.41</v>
      </c>
      <c r="K274" s="30">
        <f>INDEX('IGT Calculation_1stHalf'!J:J,MATCH($A:$A&amp;"-"&amp;$G:$G&amp;"-"&amp;$E:$E&amp;"-"&amp;$F:$F,'IGT Calculation_1stHalf'!A:A,0))</f>
        <v>55117.68</v>
      </c>
      <c r="L274" s="30">
        <f>INDEX('IGT Calculation_1stHalf'!K:K,MATCH(A:A&amp;"-"&amp;G:G&amp;"-"&amp;E:E&amp;"-"&amp;F:F,'IGT Calculation_1stHalf'!A:A,0))</f>
        <v>23804.89</v>
      </c>
      <c r="M274" s="36">
        <f t="shared" si="19"/>
        <v>52785.24</v>
      </c>
      <c r="N274" s="37">
        <f t="shared" si="20"/>
        <v>22797.52</v>
      </c>
    </row>
    <row r="275" spans="1:14" x14ac:dyDescent="0.25">
      <c r="A275" s="49" t="s">
        <v>74</v>
      </c>
      <c r="B275" t="s">
        <v>8</v>
      </c>
      <c r="C275" s="27">
        <v>555596540.30856943</v>
      </c>
      <c r="D275" t="s">
        <v>8</v>
      </c>
      <c r="E275" t="s">
        <v>20</v>
      </c>
      <c r="F275" t="s">
        <v>14</v>
      </c>
      <c r="G275" t="s">
        <v>121</v>
      </c>
      <c r="H275" s="29">
        <f>_xlfn.IFS(F275="STAR Kids",INDEX('ATLIS Percentages'!D:D,MATCH($G:$G&amp;" "&amp;$E:$E,'ATLIS Percentages'!$A:$A,0)),
F275="STAR+PLUS",INDEX('ATLIS Percentages'!E:E,MATCH($G:$G&amp;" "&amp;$E:$E,'ATLIS Percentages'!$A:$A,0)),
F275="STAR",INDEX('ATLIS Percentages'!F:F,MATCH($G:$G&amp;" "&amp;$E:$E,'ATLIS Percentages'!$A:$A,0)))</f>
        <v>1.48497487347694E-4</v>
      </c>
      <c r="I275" s="30">
        <f t="shared" si="17"/>
        <v>82504.69</v>
      </c>
      <c r="J275" s="30">
        <f t="shared" si="18"/>
        <v>35633.120000000003</v>
      </c>
      <c r="K275" s="30">
        <f>INDEX('IGT Calculation_1stHalf'!J:J,MATCH($A:$A&amp;"-"&amp;$G:$G&amp;"-"&amp;$E:$E&amp;"-"&amp;$F:$F,'IGT Calculation_1stHalf'!A:A,0))</f>
        <v>44119.98</v>
      </c>
      <c r="L275" s="30">
        <f>INDEX('IGT Calculation_1stHalf'!K:K,MATCH(A:A&amp;"-"&amp;G:G&amp;"-"&amp;E:E&amp;"-"&amp;F:F,'IGT Calculation_1stHalf'!A:A,0))</f>
        <v>19055.07</v>
      </c>
      <c r="M275" s="36">
        <f t="shared" si="19"/>
        <v>38384.71</v>
      </c>
      <c r="N275" s="37">
        <f t="shared" si="20"/>
        <v>16578.05</v>
      </c>
    </row>
    <row r="276" spans="1:14" x14ac:dyDescent="0.25">
      <c r="A276" s="49" t="s">
        <v>101</v>
      </c>
      <c r="B276" t="s">
        <v>21</v>
      </c>
      <c r="C276" s="27">
        <v>36135500.270875446</v>
      </c>
      <c r="D276" t="s">
        <v>21</v>
      </c>
      <c r="E276" t="s">
        <v>18</v>
      </c>
      <c r="F276" t="s">
        <v>10</v>
      </c>
      <c r="G276" t="s">
        <v>121</v>
      </c>
      <c r="H276" s="29">
        <f>_xlfn.IFS(F276="STAR Kids",INDEX('ATLIS Percentages'!D:D,MATCH($G:$G&amp;" "&amp;$E:$E,'ATLIS Percentages'!$A:$A,0)),
F276="STAR+PLUS",INDEX('ATLIS Percentages'!E:E,MATCH($G:$G&amp;" "&amp;$E:$E,'ATLIS Percentages'!$A:$A,0)),
F276="STAR",INDEX('ATLIS Percentages'!F:F,MATCH($G:$G&amp;" "&amp;$E:$E,'ATLIS Percentages'!$A:$A,0)))</f>
        <v>0</v>
      </c>
      <c r="I276" s="30">
        <f t="shared" si="17"/>
        <v>0</v>
      </c>
      <c r="J276" s="30">
        <f t="shared" si="18"/>
        <v>0</v>
      </c>
      <c r="K276" s="30">
        <f>INDEX('IGT Calculation_1stHalf'!J:J,MATCH($A:$A&amp;"-"&amp;$G:$G&amp;"-"&amp;$E:$E&amp;"-"&amp;$F:$F,'IGT Calculation_1stHalf'!A:A,0))</f>
        <v>0</v>
      </c>
      <c r="L276" s="30">
        <f>INDEX('IGT Calculation_1stHalf'!K:K,MATCH(A:A&amp;"-"&amp;G:G&amp;"-"&amp;E:E&amp;"-"&amp;F:F,'IGT Calculation_1stHalf'!A:A,0))</f>
        <v>0</v>
      </c>
      <c r="M276" s="36">
        <f t="shared" si="19"/>
        <v>0</v>
      </c>
      <c r="N276" s="37">
        <f t="shared" si="20"/>
        <v>0</v>
      </c>
    </row>
    <row r="277" spans="1:14" x14ac:dyDescent="0.25">
      <c r="A277" s="49" t="s">
        <v>17</v>
      </c>
      <c r="B277" t="s">
        <v>8</v>
      </c>
      <c r="C277" s="27">
        <v>243925411.13753268</v>
      </c>
      <c r="D277" t="s">
        <v>8</v>
      </c>
      <c r="E277" t="s">
        <v>18</v>
      </c>
      <c r="F277" t="s">
        <v>10</v>
      </c>
      <c r="G277" t="s">
        <v>121</v>
      </c>
      <c r="H277" s="29">
        <f>_xlfn.IFS(F277="STAR Kids",INDEX('ATLIS Percentages'!D:D,MATCH($G:$G&amp;" "&amp;$E:$E,'ATLIS Percentages'!$A:$A,0)),
F277="STAR+PLUS",INDEX('ATLIS Percentages'!E:E,MATCH($G:$G&amp;" "&amp;$E:$E,'ATLIS Percentages'!$A:$A,0)),
F277="STAR",INDEX('ATLIS Percentages'!F:F,MATCH($G:$G&amp;" "&amp;$E:$E,'ATLIS Percentages'!$A:$A,0)))</f>
        <v>0</v>
      </c>
      <c r="I277" s="30">
        <f t="shared" si="17"/>
        <v>0</v>
      </c>
      <c r="J277" s="30">
        <f t="shared" si="18"/>
        <v>0</v>
      </c>
      <c r="K277" s="30">
        <f>INDEX('IGT Calculation_1stHalf'!J:J,MATCH($A:$A&amp;"-"&amp;$G:$G&amp;"-"&amp;$E:$E&amp;"-"&amp;$F:$F,'IGT Calculation_1stHalf'!A:A,0))</f>
        <v>0</v>
      </c>
      <c r="L277" s="30">
        <f>INDEX('IGT Calculation_1stHalf'!K:K,MATCH(A:A&amp;"-"&amp;G:G&amp;"-"&amp;E:E&amp;"-"&amp;F:F,'IGT Calculation_1stHalf'!A:A,0))</f>
        <v>0</v>
      </c>
      <c r="M277" s="36">
        <f t="shared" si="19"/>
        <v>0</v>
      </c>
      <c r="N277" s="37">
        <f t="shared" si="20"/>
        <v>0</v>
      </c>
    </row>
    <row r="278" spans="1:14" x14ac:dyDescent="0.25">
      <c r="A278" s="49" t="s">
        <v>36</v>
      </c>
      <c r="B278" t="s">
        <v>37</v>
      </c>
      <c r="C278" s="27">
        <v>130808144.27970466</v>
      </c>
      <c r="D278" t="s">
        <v>37</v>
      </c>
      <c r="E278" t="s">
        <v>18</v>
      </c>
      <c r="F278" t="s">
        <v>10</v>
      </c>
      <c r="G278" t="s">
        <v>121</v>
      </c>
      <c r="H278" s="29">
        <f>_xlfn.IFS(F278="STAR Kids",INDEX('ATLIS Percentages'!D:D,MATCH($G:$G&amp;" "&amp;$E:$E,'ATLIS Percentages'!$A:$A,0)),
F278="STAR+PLUS",INDEX('ATLIS Percentages'!E:E,MATCH($G:$G&amp;" "&amp;$E:$E,'ATLIS Percentages'!$A:$A,0)),
F278="STAR",INDEX('ATLIS Percentages'!F:F,MATCH($G:$G&amp;" "&amp;$E:$E,'ATLIS Percentages'!$A:$A,0)))</f>
        <v>0</v>
      </c>
      <c r="I278" s="30">
        <f t="shared" si="17"/>
        <v>0</v>
      </c>
      <c r="J278" s="30">
        <f t="shared" si="18"/>
        <v>0</v>
      </c>
      <c r="K278" s="30">
        <f>INDEX('IGT Calculation_1stHalf'!J:J,MATCH($A:$A&amp;"-"&amp;$G:$G&amp;"-"&amp;$E:$E&amp;"-"&amp;$F:$F,'IGT Calculation_1stHalf'!A:A,0))</f>
        <v>0</v>
      </c>
      <c r="L278" s="30">
        <f>INDEX('IGT Calculation_1stHalf'!K:K,MATCH(A:A&amp;"-"&amp;G:G&amp;"-"&amp;E:E&amp;"-"&amp;F:F,'IGT Calculation_1stHalf'!A:A,0))</f>
        <v>0</v>
      </c>
      <c r="M278" s="36">
        <f t="shared" si="19"/>
        <v>0</v>
      </c>
      <c r="N278" s="37">
        <f t="shared" si="20"/>
        <v>0</v>
      </c>
    </row>
    <row r="279" spans="1:14" x14ac:dyDescent="0.25">
      <c r="A279" s="49" t="s">
        <v>34</v>
      </c>
      <c r="B279" t="s">
        <v>8</v>
      </c>
      <c r="C279" s="27">
        <v>272244210.99043924</v>
      </c>
      <c r="D279" t="s">
        <v>8</v>
      </c>
      <c r="E279" t="s">
        <v>18</v>
      </c>
      <c r="F279" t="s">
        <v>14</v>
      </c>
      <c r="G279" t="s">
        <v>121</v>
      </c>
      <c r="H279" s="29">
        <f>_xlfn.IFS(F279="STAR Kids",INDEX('ATLIS Percentages'!D:D,MATCH($G:$G&amp;" "&amp;$E:$E,'ATLIS Percentages'!$A:$A,0)),
F279="STAR+PLUS",INDEX('ATLIS Percentages'!E:E,MATCH($G:$G&amp;" "&amp;$E:$E,'ATLIS Percentages'!$A:$A,0)),
F279="STAR",INDEX('ATLIS Percentages'!F:F,MATCH($G:$G&amp;" "&amp;$E:$E,'ATLIS Percentages'!$A:$A,0)))</f>
        <v>9.3389348163423411E-3</v>
      </c>
      <c r="I279" s="30">
        <f t="shared" si="17"/>
        <v>2542470.94</v>
      </c>
      <c r="J279" s="30">
        <f t="shared" si="18"/>
        <v>1098072.8600000001</v>
      </c>
      <c r="K279" s="30">
        <f>INDEX('IGT Calculation_1stHalf'!J:J,MATCH($A:$A&amp;"-"&amp;$G:$G&amp;"-"&amp;$E:$E&amp;"-"&amp;$F:$F,'IGT Calculation_1stHalf'!A:A,0))</f>
        <v>1310398.8899999999</v>
      </c>
      <c r="L279" s="30">
        <f>INDEX('IGT Calculation_1stHalf'!K:K,MATCH(A:A&amp;"-"&amp;G:G&amp;"-"&amp;E:E&amp;"-"&amp;F:F,'IGT Calculation_1stHalf'!A:A,0))</f>
        <v>565950.80000000005</v>
      </c>
      <c r="M279" s="36">
        <f t="shared" si="19"/>
        <v>1232072.05</v>
      </c>
      <c r="N279" s="37">
        <f t="shared" si="20"/>
        <v>532122.06000000006</v>
      </c>
    </row>
    <row r="280" spans="1:14" x14ac:dyDescent="0.25">
      <c r="A280" s="49" t="s">
        <v>83</v>
      </c>
      <c r="B280" t="s">
        <v>12</v>
      </c>
      <c r="C280" s="27">
        <v>289389476.88540822</v>
      </c>
      <c r="D280" t="s">
        <v>12</v>
      </c>
      <c r="E280" t="s">
        <v>18</v>
      </c>
      <c r="F280" t="s">
        <v>14</v>
      </c>
      <c r="G280" t="s">
        <v>121</v>
      </c>
      <c r="H280" s="29">
        <f>_xlfn.IFS(F280="STAR Kids",INDEX('ATLIS Percentages'!D:D,MATCH($G:$G&amp;" "&amp;$E:$E,'ATLIS Percentages'!$A:$A,0)),
F280="STAR+PLUS",INDEX('ATLIS Percentages'!E:E,MATCH($G:$G&amp;" "&amp;$E:$E,'ATLIS Percentages'!$A:$A,0)),
F280="STAR",INDEX('ATLIS Percentages'!F:F,MATCH($G:$G&amp;" "&amp;$E:$E,'ATLIS Percentages'!$A:$A,0)))</f>
        <v>9.3389348163423411E-3</v>
      </c>
      <c r="I280" s="30">
        <f t="shared" si="17"/>
        <v>2702589.46</v>
      </c>
      <c r="J280" s="30">
        <f t="shared" si="18"/>
        <v>1167226.77</v>
      </c>
      <c r="K280" s="30">
        <f>INDEX('IGT Calculation_1stHalf'!J:J,MATCH($A:$A&amp;"-"&amp;$G:$G&amp;"-"&amp;$E:$E&amp;"-"&amp;$F:$F,'IGT Calculation_1stHalf'!A:A,0))</f>
        <v>1348457.44</v>
      </c>
      <c r="L280" s="30">
        <f>INDEX('IGT Calculation_1stHalf'!K:K,MATCH(A:A&amp;"-"&amp;G:G&amp;"-"&amp;E:E&amp;"-"&amp;F:F,'IGT Calculation_1stHalf'!A:A,0))</f>
        <v>582387.98</v>
      </c>
      <c r="M280" s="36">
        <f t="shared" si="19"/>
        <v>1354132.02</v>
      </c>
      <c r="N280" s="37">
        <f t="shared" si="20"/>
        <v>584838.79</v>
      </c>
    </row>
    <row r="281" spans="1:14" x14ac:dyDescent="0.25">
      <c r="A281" s="49" t="s">
        <v>98</v>
      </c>
      <c r="B281" t="s">
        <v>12</v>
      </c>
      <c r="C281" s="27">
        <v>134042872.25290932</v>
      </c>
      <c r="D281" t="s">
        <v>12</v>
      </c>
      <c r="E281" t="s">
        <v>66</v>
      </c>
      <c r="F281" t="s">
        <v>10</v>
      </c>
      <c r="G281" t="s">
        <v>121</v>
      </c>
      <c r="H281" s="29">
        <f>_xlfn.IFS(F281="STAR Kids",INDEX('ATLIS Percentages'!D:D,MATCH($G:$G&amp;" "&amp;$E:$E,'ATLIS Percentages'!$A:$A,0)),
F281="STAR+PLUS",INDEX('ATLIS Percentages'!E:E,MATCH($G:$G&amp;" "&amp;$E:$E,'ATLIS Percentages'!$A:$A,0)),
F281="STAR",INDEX('ATLIS Percentages'!F:F,MATCH($G:$G&amp;" "&amp;$E:$E,'ATLIS Percentages'!$A:$A,0)))</f>
        <v>0</v>
      </c>
      <c r="I281" s="30">
        <f t="shared" si="17"/>
        <v>0</v>
      </c>
      <c r="J281" s="30">
        <f t="shared" si="18"/>
        <v>0</v>
      </c>
      <c r="K281" s="30">
        <f>INDEX('IGT Calculation_1stHalf'!J:J,MATCH($A:$A&amp;"-"&amp;$G:$G&amp;"-"&amp;$E:$E&amp;"-"&amp;$F:$F,'IGT Calculation_1stHalf'!A:A,0))</f>
        <v>0</v>
      </c>
      <c r="L281" s="30">
        <f>INDEX('IGT Calculation_1stHalf'!K:K,MATCH(A:A&amp;"-"&amp;G:G&amp;"-"&amp;E:E&amp;"-"&amp;F:F,'IGT Calculation_1stHalf'!A:A,0))</f>
        <v>0</v>
      </c>
      <c r="M281" s="36">
        <f t="shared" si="19"/>
        <v>0</v>
      </c>
      <c r="N281" s="37">
        <f t="shared" si="20"/>
        <v>0</v>
      </c>
    </row>
    <row r="282" spans="1:14" x14ac:dyDescent="0.25">
      <c r="A282" s="49" t="s">
        <v>79</v>
      </c>
      <c r="B282" t="s">
        <v>8</v>
      </c>
      <c r="C282" s="27">
        <v>508382541.51282746</v>
      </c>
      <c r="D282" t="s">
        <v>8</v>
      </c>
      <c r="E282" t="s">
        <v>66</v>
      </c>
      <c r="F282" t="s">
        <v>10</v>
      </c>
      <c r="G282" t="s">
        <v>121</v>
      </c>
      <c r="H282" s="29">
        <f>_xlfn.IFS(F282="STAR Kids",INDEX('ATLIS Percentages'!D:D,MATCH($G:$G&amp;" "&amp;$E:$E,'ATLIS Percentages'!$A:$A,0)),
F282="STAR+PLUS",INDEX('ATLIS Percentages'!E:E,MATCH($G:$G&amp;" "&amp;$E:$E,'ATLIS Percentages'!$A:$A,0)),
F282="STAR",INDEX('ATLIS Percentages'!F:F,MATCH($G:$G&amp;" "&amp;$E:$E,'ATLIS Percentages'!$A:$A,0)))</f>
        <v>0</v>
      </c>
      <c r="I282" s="30">
        <f t="shared" si="17"/>
        <v>0</v>
      </c>
      <c r="J282" s="30">
        <f t="shared" si="18"/>
        <v>0</v>
      </c>
      <c r="K282" s="30">
        <f>INDEX('IGT Calculation_1stHalf'!J:J,MATCH($A:$A&amp;"-"&amp;$G:$G&amp;"-"&amp;$E:$E&amp;"-"&amp;$F:$F,'IGT Calculation_1stHalf'!A:A,0))</f>
        <v>0</v>
      </c>
      <c r="L282" s="30">
        <f>INDEX('IGT Calculation_1stHalf'!K:K,MATCH(A:A&amp;"-"&amp;G:G&amp;"-"&amp;E:E&amp;"-"&amp;F:F,'IGT Calculation_1stHalf'!A:A,0))</f>
        <v>0</v>
      </c>
      <c r="M282" s="36">
        <f t="shared" si="19"/>
        <v>0</v>
      </c>
      <c r="N282" s="37">
        <f t="shared" si="20"/>
        <v>0</v>
      </c>
    </row>
    <row r="283" spans="1:14" x14ac:dyDescent="0.25">
      <c r="A283" s="49" t="s">
        <v>65</v>
      </c>
      <c r="B283" t="s">
        <v>28</v>
      </c>
      <c r="C283" s="27">
        <v>116743009.00649284</v>
      </c>
      <c r="D283" t="s">
        <v>28</v>
      </c>
      <c r="E283" t="s">
        <v>66</v>
      </c>
      <c r="F283" t="s">
        <v>10</v>
      </c>
      <c r="G283" t="s">
        <v>121</v>
      </c>
      <c r="H283" s="29">
        <f>_xlfn.IFS(F283="STAR Kids",INDEX('ATLIS Percentages'!D:D,MATCH($G:$G&amp;" "&amp;$E:$E,'ATLIS Percentages'!$A:$A,0)),
F283="STAR+PLUS",INDEX('ATLIS Percentages'!E:E,MATCH($G:$G&amp;" "&amp;$E:$E,'ATLIS Percentages'!$A:$A,0)),
F283="STAR",INDEX('ATLIS Percentages'!F:F,MATCH($G:$G&amp;" "&amp;$E:$E,'ATLIS Percentages'!$A:$A,0)))</f>
        <v>0</v>
      </c>
      <c r="I283" s="30">
        <f t="shared" si="17"/>
        <v>0</v>
      </c>
      <c r="J283" s="30">
        <f t="shared" si="18"/>
        <v>0</v>
      </c>
      <c r="K283" s="30">
        <f>INDEX('IGT Calculation_1stHalf'!J:J,MATCH($A:$A&amp;"-"&amp;$G:$G&amp;"-"&amp;$E:$E&amp;"-"&amp;$F:$F,'IGT Calculation_1stHalf'!A:A,0))</f>
        <v>0</v>
      </c>
      <c r="L283" s="30">
        <f>INDEX('IGT Calculation_1stHalf'!K:K,MATCH(A:A&amp;"-"&amp;G:G&amp;"-"&amp;E:E&amp;"-"&amp;F:F,'IGT Calculation_1stHalf'!A:A,0))</f>
        <v>0</v>
      </c>
      <c r="M283" s="36">
        <f t="shared" si="19"/>
        <v>0</v>
      </c>
      <c r="N283" s="37">
        <f t="shared" si="20"/>
        <v>0</v>
      </c>
    </row>
    <row r="284" spans="1:14" x14ac:dyDescent="0.25">
      <c r="A284" s="49" t="s">
        <v>81</v>
      </c>
      <c r="B284" t="s">
        <v>33</v>
      </c>
      <c r="C284" s="27">
        <v>393432251.67237103</v>
      </c>
      <c r="D284" t="s">
        <v>33</v>
      </c>
      <c r="E284" t="s">
        <v>66</v>
      </c>
      <c r="F284" t="s">
        <v>10</v>
      </c>
      <c r="G284" t="s">
        <v>121</v>
      </c>
      <c r="H284" s="29">
        <f>_xlfn.IFS(F284="STAR Kids",INDEX('ATLIS Percentages'!D:D,MATCH($G:$G&amp;" "&amp;$E:$E,'ATLIS Percentages'!$A:$A,0)),
F284="STAR+PLUS",INDEX('ATLIS Percentages'!E:E,MATCH($G:$G&amp;" "&amp;$E:$E,'ATLIS Percentages'!$A:$A,0)),
F284="STAR",INDEX('ATLIS Percentages'!F:F,MATCH($G:$G&amp;" "&amp;$E:$E,'ATLIS Percentages'!$A:$A,0)))</f>
        <v>0</v>
      </c>
      <c r="I284" s="30">
        <f t="shared" si="17"/>
        <v>0</v>
      </c>
      <c r="J284" s="30">
        <f t="shared" si="18"/>
        <v>0</v>
      </c>
      <c r="K284" s="30">
        <f>INDEX('IGT Calculation_1stHalf'!J:J,MATCH($A:$A&amp;"-"&amp;$G:$G&amp;"-"&amp;$E:$E&amp;"-"&amp;$F:$F,'IGT Calculation_1stHalf'!A:A,0))</f>
        <v>0</v>
      </c>
      <c r="L284" s="30">
        <f>INDEX('IGT Calculation_1stHalf'!K:K,MATCH(A:A&amp;"-"&amp;G:G&amp;"-"&amp;E:E&amp;"-"&amp;F:F,'IGT Calculation_1stHalf'!A:A,0))</f>
        <v>0</v>
      </c>
      <c r="M284" s="36">
        <f t="shared" si="19"/>
        <v>0</v>
      </c>
      <c r="N284" s="37">
        <f t="shared" si="20"/>
        <v>0</v>
      </c>
    </row>
    <row r="285" spans="1:14" x14ac:dyDescent="0.25">
      <c r="A285" s="49" t="s">
        <v>77</v>
      </c>
      <c r="B285" t="s">
        <v>8</v>
      </c>
      <c r="C285" s="27">
        <v>990594547.83890545</v>
      </c>
      <c r="D285" t="s">
        <v>8</v>
      </c>
      <c r="E285" t="s">
        <v>66</v>
      </c>
      <c r="F285" t="s">
        <v>14</v>
      </c>
      <c r="G285" t="s">
        <v>121</v>
      </c>
      <c r="H285" s="29">
        <f>_xlfn.IFS(F285="STAR Kids",INDEX('ATLIS Percentages'!D:D,MATCH($G:$G&amp;" "&amp;$E:$E,'ATLIS Percentages'!$A:$A,0)),
F285="STAR+PLUS",INDEX('ATLIS Percentages'!E:E,MATCH($G:$G&amp;" "&amp;$E:$E,'ATLIS Percentages'!$A:$A,0)),
F285="STAR",INDEX('ATLIS Percentages'!F:F,MATCH($G:$G&amp;" "&amp;$E:$E,'ATLIS Percentages'!$A:$A,0)))</f>
        <v>7.4862985810295003E-4</v>
      </c>
      <c r="I285" s="30">
        <f t="shared" si="17"/>
        <v>741588.66</v>
      </c>
      <c r="J285" s="30">
        <f t="shared" si="18"/>
        <v>320286.21000000002</v>
      </c>
      <c r="K285" s="30">
        <f>INDEX('IGT Calculation_1stHalf'!J:J,MATCH($A:$A&amp;"-"&amp;$G:$G&amp;"-"&amp;$E:$E&amp;"-"&amp;$F:$F,'IGT Calculation_1stHalf'!A:A,0))</f>
        <v>371187.71</v>
      </c>
      <c r="L285" s="30">
        <f>INDEX('IGT Calculation_1stHalf'!K:K,MATCH(A:A&amp;"-"&amp;G:G&amp;"-"&amp;E:E&amp;"-"&amp;F:F,'IGT Calculation_1stHalf'!A:A,0))</f>
        <v>160313</v>
      </c>
      <c r="M285" s="36">
        <f t="shared" si="19"/>
        <v>370400.95</v>
      </c>
      <c r="N285" s="37">
        <f t="shared" si="20"/>
        <v>159973.21</v>
      </c>
    </row>
    <row r="286" spans="1:14" x14ac:dyDescent="0.25">
      <c r="A286" s="49" t="s">
        <v>84</v>
      </c>
      <c r="B286" t="s">
        <v>28</v>
      </c>
      <c r="C286" s="27">
        <v>708250409.06864214</v>
      </c>
      <c r="D286" t="s">
        <v>28</v>
      </c>
      <c r="E286" t="s">
        <v>66</v>
      </c>
      <c r="F286" t="s">
        <v>14</v>
      </c>
      <c r="G286" t="s">
        <v>121</v>
      </c>
      <c r="H286" s="29">
        <f>_xlfn.IFS(F286="STAR Kids",INDEX('ATLIS Percentages'!D:D,MATCH($G:$G&amp;" "&amp;$E:$E,'ATLIS Percentages'!$A:$A,0)),
F286="STAR+PLUS",INDEX('ATLIS Percentages'!E:E,MATCH($G:$G&amp;" "&amp;$E:$E,'ATLIS Percentages'!$A:$A,0)),
F286="STAR",INDEX('ATLIS Percentages'!F:F,MATCH($G:$G&amp;" "&amp;$E:$E,'ATLIS Percentages'!$A:$A,0)))</f>
        <v>7.4862985810295003E-4</v>
      </c>
      <c r="I286" s="30">
        <f t="shared" si="17"/>
        <v>530217.4</v>
      </c>
      <c r="J286" s="30">
        <f t="shared" si="18"/>
        <v>228996.65</v>
      </c>
      <c r="K286" s="30">
        <f>INDEX('IGT Calculation_1stHalf'!J:J,MATCH($A:$A&amp;"-"&amp;$G:$G&amp;"-"&amp;$E:$E&amp;"-"&amp;$F:$F,'IGT Calculation_1stHalf'!A:A,0))</f>
        <v>277670.51</v>
      </c>
      <c r="L286" s="30">
        <f>INDEX('IGT Calculation_1stHalf'!K:K,MATCH(A:A&amp;"-"&amp;G:G&amp;"-"&amp;E:E&amp;"-"&amp;F:F,'IGT Calculation_1stHalf'!A:A,0))</f>
        <v>119923.67</v>
      </c>
      <c r="M286" s="36">
        <f t="shared" si="19"/>
        <v>252546.89</v>
      </c>
      <c r="N286" s="37">
        <f t="shared" si="20"/>
        <v>109072.98</v>
      </c>
    </row>
    <row r="287" spans="1:14" x14ac:dyDescent="0.25">
      <c r="A287" s="49" t="s">
        <v>112</v>
      </c>
      <c r="B287" t="s">
        <v>23</v>
      </c>
      <c r="C287" s="27">
        <v>114497976.54935698</v>
      </c>
      <c r="D287" t="s">
        <v>23</v>
      </c>
      <c r="E287" t="s">
        <v>39</v>
      </c>
      <c r="F287" t="s">
        <v>6</v>
      </c>
      <c r="G287" t="s">
        <v>121</v>
      </c>
      <c r="H287" s="29">
        <f>_xlfn.IFS(F287="STAR Kids",INDEX('ATLIS Percentages'!D:D,MATCH($G:$G&amp;" "&amp;$E:$E,'ATLIS Percentages'!$A:$A,0)),
F287="STAR+PLUS",INDEX('ATLIS Percentages'!E:E,MATCH($G:$G&amp;" "&amp;$E:$E,'ATLIS Percentages'!$A:$A,0)),
F287="STAR",INDEX('ATLIS Percentages'!F:F,MATCH($G:$G&amp;" "&amp;$E:$E,'ATLIS Percentages'!$A:$A,0)))</f>
        <v>0</v>
      </c>
      <c r="I287" s="30">
        <f t="shared" si="17"/>
        <v>0</v>
      </c>
      <c r="J287" s="30">
        <f t="shared" si="18"/>
        <v>0</v>
      </c>
      <c r="K287" s="30">
        <f>INDEX('IGT Calculation_1stHalf'!J:J,MATCH($A:$A&amp;"-"&amp;$G:$G&amp;"-"&amp;$E:$E&amp;"-"&amp;$F:$F,'IGT Calculation_1stHalf'!A:A,0))</f>
        <v>0</v>
      </c>
      <c r="L287" s="30">
        <f>INDEX('IGT Calculation_1stHalf'!K:K,MATCH(A:A&amp;"-"&amp;G:G&amp;"-"&amp;E:E&amp;"-"&amp;F:F,'IGT Calculation_1stHalf'!A:A,0))</f>
        <v>0</v>
      </c>
      <c r="M287" s="36">
        <f t="shared" si="19"/>
        <v>0</v>
      </c>
      <c r="N287" s="37">
        <f t="shared" si="20"/>
        <v>0</v>
      </c>
    </row>
    <row r="288" spans="1:14" x14ac:dyDescent="0.25">
      <c r="A288" s="49" t="s">
        <v>108</v>
      </c>
      <c r="B288" t="s">
        <v>21</v>
      </c>
      <c r="C288" s="27">
        <v>323307014.34906077</v>
      </c>
      <c r="D288" t="s">
        <v>21</v>
      </c>
      <c r="E288" t="s">
        <v>20</v>
      </c>
      <c r="F288" t="s">
        <v>6</v>
      </c>
      <c r="G288" t="s">
        <v>121</v>
      </c>
      <c r="H288" s="29">
        <f>_xlfn.IFS(F288="STAR Kids",INDEX('ATLIS Percentages'!D:D,MATCH($G:$G&amp;" "&amp;$E:$E,'ATLIS Percentages'!$A:$A,0)),
F288="STAR+PLUS",INDEX('ATLIS Percentages'!E:E,MATCH($G:$G&amp;" "&amp;$E:$E,'ATLIS Percentages'!$A:$A,0)),
F288="STAR",INDEX('ATLIS Percentages'!F:F,MATCH($G:$G&amp;" "&amp;$E:$E,'ATLIS Percentages'!$A:$A,0)))</f>
        <v>0</v>
      </c>
      <c r="I288" s="30">
        <f t="shared" si="17"/>
        <v>0</v>
      </c>
      <c r="J288" s="30">
        <f t="shared" si="18"/>
        <v>0</v>
      </c>
      <c r="K288" s="30">
        <f>INDEX('IGT Calculation_1stHalf'!J:J,MATCH($A:$A&amp;"-"&amp;$G:$G&amp;"-"&amp;$E:$E&amp;"-"&amp;$F:$F,'IGT Calculation_1stHalf'!A:A,0))</f>
        <v>0</v>
      </c>
      <c r="L288" s="30">
        <f>INDEX('IGT Calculation_1stHalf'!K:K,MATCH(A:A&amp;"-"&amp;G:G&amp;"-"&amp;E:E&amp;"-"&amp;F:F,'IGT Calculation_1stHalf'!A:A,0))</f>
        <v>0</v>
      </c>
      <c r="M288" s="36">
        <f t="shared" si="19"/>
        <v>0</v>
      </c>
      <c r="N288" s="37">
        <f t="shared" si="20"/>
        <v>0</v>
      </c>
    </row>
    <row r="289" spans="1:14" x14ac:dyDescent="0.25">
      <c r="A289" s="49" t="s">
        <v>55</v>
      </c>
      <c r="B289" t="s">
        <v>21</v>
      </c>
      <c r="C289" s="27">
        <v>26751922.355384324</v>
      </c>
      <c r="D289" t="s">
        <v>21</v>
      </c>
      <c r="E289" t="s">
        <v>45</v>
      </c>
      <c r="F289" t="s">
        <v>6</v>
      </c>
      <c r="G289" t="s">
        <v>121</v>
      </c>
      <c r="H289" s="29">
        <f>_xlfn.IFS(F289="STAR Kids",INDEX('ATLIS Percentages'!D:D,MATCH($G:$G&amp;" "&amp;$E:$E,'ATLIS Percentages'!$A:$A,0)),
F289="STAR+PLUS",INDEX('ATLIS Percentages'!E:E,MATCH($G:$G&amp;" "&amp;$E:$E,'ATLIS Percentages'!$A:$A,0)),
F289="STAR",INDEX('ATLIS Percentages'!F:F,MATCH($G:$G&amp;" "&amp;$E:$E,'ATLIS Percentages'!$A:$A,0)))</f>
        <v>0</v>
      </c>
      <c r="I289" s="30">
        <f t="shared" si="17"/>
        <v>0</v>
      </c>
      <c r="J289" s="30">
        <f t="shared" si="18"/>
        <v>0</v>
      </c>
      <c r="K289" s="30">
        <f>INDEX('IGT Calculation_1stHalf'!J:J,MATCH($A:$A&amp;"-"&amp;$G:$G&amp;"-"&amp;$E:$E&amp;"-"&amp;$F:$F,'IGT Calculation_1stHalf'!A:A,0))</f>
        <v>0</v>
      </c>
      <c r="L289" s="30">
        <f>INDEX('IGT Calculation_1stHalf'!K:K,MATCH(A:A&amp;"-"&amp;G:G&amp;"-"&amp;E:E&amp;"-"&amp;F:F,'IGT Calculation_1stHalf'!A:A,0))</f>
        <v>0</v>
      </c>
      <c r="M289" s="36">
        <f t="shared" si="19"/>
        <v>0</v>
      </c>
      <c r="N289" s="37">
        <f t="shared" si="20"/>
        <v>0</v>
      </c>
    </row>
    <row r="290" spans="1:14" x14ac:dyDescent="0.25">
      <c r="A290" s="49" t="s">
        <v>100</v>
      </c>
      <c r="B290" t="s">
        <v>21</v>
      </c>
      <c r="C290" s="27">
        <v>114653013.62954284</v>
      </c>
      <c r="D290" t="s">
        <v>21</v>
      </c>
      <c r="E290" t="s">
        <v>13</v>
      </c>
      <c r="F290" t="s">
        <v>6</v>
      </c>
      <c r="G290" t="s">
        <v>121</v>
      </c>
      <c r="H290" s="29">
        <f>_xlfn.IFS(F290="STAR Kids",INDEX('ATLIS Percentages'!D:D,MATCH($G:$G&amp;" "&amp;$E:$E,'ATLIS Percentages'!$A:$A,0)),
F290="STAR+PLUS",INDEX('ATLIS Percentages'!E:E,MATCH($G:$G&amp;" "&amp;$E:$E,'ATLIS Percentages'!$A:$A,0)),
F290="STAR",INDEX('ATLIS Percentages'!F:F,MATCH($G:$G&amp;" "&amp;$E:$E,'ATLIS Percentages'!$A:$A,0)))</f>
        <v>0</v>
      </c>
      <c r="I290" s="30">
        <f t="shared" si="17"/>
        <v>0</v>
      </c>
      <c r="J290" s="30">
        <f t="shared" si="18"/>
        <v>0</v>
      </c>
      <c r="K290" s="30">
        <f>INDEX('IGT Calculation_1stHalf'!J:J,MATCH($A:$A&amp;"-"&amp;$G:$G&amp;"-"&amp;$E:$E&amp;"-"&amp;$F:$F,'IGT Calculation_1stHalf'!A:A,0))</f>
        <v>0</v>
      </c>
      <c r="L290" s="30">
        <f>INDEX('IGT Calculation_1stHalf'!K:K,MATCH(A:A&amp;"-"&amp;G:G&amp;"-"&amp;E:E&amp;"-"&amp;F:F,'IGT Calculation_1stHalf'!A:A,0))</f>
        <v>0</v>
      </c>
      <c r="M290" s="36">
        <f t="shared" si="19"/>
        <v>0</v>
      </c>
      <c r="N290" s="37">
        <f t="shared" si="20"/>
        <v>0</v>
      </c>
    </row>
    <row r="291" spans="1:14" x14ac:dyDescent="0.25">
      <c r="A291" s="49" t="s">
        <v>105</v>
      </c>
      <c r="B291" t="s">
        <v>21</v>
      </c>
      <c r="C291" s="27">
        <v>28386753.185245574</v>
      </c>
      <c r="D291" t="s">
        <v>21</v>
      </c>
      <c r="E291" t="s">
        <v>58</v>
      </c>
      <c r="F291" t="s">
        <v>6</v>
      </c>
      <c r="G291" t="s">
        <v>121</v>
      </c>
      <c r="H291" s="29">
        <f>_xlfn.IFS(F291="STAR Kids",INDEX('ATLIS Percentages'!D:D,MATCH($G:$G&amp;" "&amp;$E:$E,'ATLIS Percentages'!$A:$A,0)),
F291="STAR+PLUS",INDEX('ATLIS Percentages'!E:E,MATCH($G:$G&amp;" "&amp;$E:$E,'ATLIS Percentages'!$A:$A,0)),
F291="STAR",INDEX('ATLIS Percentages'!F:F,MATCH($G:$G&amp;" "&amp;$E:$E,'ATLIS Percentages'!$A:$A,0)))</f>
        <v>0</v>
      </c>
      <c r="I291" s="30">
        <f t="shared" si="17"/>
        <v>0</v>
      </c>
      <c r="J291" s="30">
        <f t="shared" si="18"/>
        <v>0</v>
      </c>
      <c r="K291" s="30">
        <f>INDEX('IGT Calculation_1stHalf'!J:J,MATCH($A:$A&amp;"-"&amp;$G:$G&amp;"-"&amp;$E:$E&amp;"-"&amp;$F:$F,'IGT Calculation_1stHalf'!A:A,0))</f>
        <v>0</v>
      </c>
      <c r="L291" s="30">
        <f>INDEX('IGT Calculation_1stHalf'!K:K,MATCH(A:A&amp;"-"&amp;G:G&amp;"-"&amp;E:E&amp;"-"&amp;F:F,'IGT Calculation_1stHalf'!A:A,0))</f>
        <v>0</v>
      </c>
      <c r="M291" s="36">
        <f t="shared" si="19"/>
        <v>0</v>
      </c>
      <c r="N291" s="37">
        <f t="shared" si="20"/>
        <v>0</v>
      </c>
    </row>
    <row r="292" spans="1:14" x14ac:dyDescent="0.25">
      <c r="A292" s="49" t="s">
        <v>110</v>
      </c>
      <c r="B292" t="s">
        <v>21</v>
      </c>
      <c r="C292" s="27">
        <v>52462762.266519837</v>
      </c>
      <c r="D292" t="s">
        <v>21</v>
      </c>
      <c r="E292" t="s">
        <v>9</v>
      </c>
      <c r="F292" t="s">
        <v>6</v>
      </c>
      <c r="G292" t="s">
        <v>121</v>
      </c>
      <c r="H292" s="29">
        <f>_xlfn.IFS(F292="STAR Kids",INDEX('ATLIS Percentages'!D:D,MATCH($G:$G&amp;" "&amp;$E:$E,'ATLIS Percentages'!$A:$A,0)),
F292="STAR+PLUS",INDEX('ATLIS Percentages'!E:E,MATCH($G:$G&amp;" "&amp;$E:$E,'ATLIS Percentages'!$A:$A,0)),
F292="STAR",INDEX('ATLIS Percentages'!F:F,MATCH($G:$G&amp;" "&amp;$E:$E,'ATLIS Percentages'!$A:$A,0)))</f>
        <v>0</v>
      </c>
      <c r="I292" s="30">
        <f t="shared" si="17"/>
        <v>0</v>
      </c>
      <c r="J292" s="30">
        <f t="shared" si="18"/>
        <v>0</v>
      </c>
      <c r="K292" s="30">
        <f>INDEX('IGT Calculation_1stHalf'!J:J,MATCH($A:$A&amp;"-"&amp;$G:$G&amp;"-"&amp;$E:$E&amp;"-"&amp;$F:$F,'IGT Calculation_1stHalf'!A:A,0))</f>
        <v>0</v>
      </c>
      <c r="L292" s="30">
        <f>INDEX('IGT Calculation_1stHalf'!K:K,MATCH(A:A&amp;"-"&amp;G:G&amp;"-"&amp;E:E&amp;"-"&amp;F:F,'IGT Calculation_1stHalf'!A:A,0))</f>
        <v>0</v>
      </c>
      <c r="M292" s="36">
        <f t="shared" si="19"/>
        <v>0</v>
      </c>
      <c r="N292" s="37">
        <f t="shared" si="20"/>
        <v>0</v>
      </c>
    </row>
    <row r="293" spans="1:14" x14ac:dyDescent="0.25">
      <c r="A293" s="49" t="s">
        <v>47</v>
      </c>
      <c r="B293" t="s">
        <v>48</v>
      </c>
      <c r="C293" s="27">
        <v>99676917.794770852</v>
      </c>
      <c r="D293" t="s">
        <v>48</v>
      </c>
      <c r="E293" t="s">
        <v>18</v>
      </c>
      <c r="F293" t="s">
        <v>6</v>
      </c>
      <c r="G293" t="s">
        <v>121</v>
      </c>
      <c r="H293" s="29">
        <f>_xlfn.IFS(F293="STAR Kids",INDEX('ATLIS Percentages'!D:D,MATCH($G:$G&amp;" "&amp;$E:$E,'ATLIS Percentages'!$A:$A,0)),
F293="STAR+PLUS",INDEX('ATLIS Percentages'!E:E,MATCH($G:$G&amp;" "&amp;$E:$E,'ATLIS Percentages'!$A:$A,0)),
F293="STAR",INDEX('ATLIS Percentages'!F:F,MATCH($G:$G&amp;" "&amp;$E:$E,'ATLIS Percentages'!$A:$A,0)))</f>
        <v>0</v>
      </c>
      <c r="I293" s="30">
        <f t="shared" si="17"/>
        <v>0</v>
      </c>
      <c r="J293" s="30">
        <f t="shared" si="18"/>
        <v>0</v>
      </c>
      <c r="K293" s="30">
        <f>INDEX('IGT Calculation_1stHalf'!J:J,MATCH($A:$A&amp;"-"&amp;$G:$G&amp;"-"&amp;$E:$E&amp;"-"&amp;$F:$F,'IGT Calculation_1stHalf'!A:A,0))</f>
        <v>0</v>
      </c>
      <c r="L293" s="30">
        <f>INDEX('IGT Calculation_1stHalf'!K:K,MATCH(A:A&amp;"-"&amp;G:G&amp;"-"&amp;E:E&amp;"-"&amp;F:F,'IGT Calculation_1stHalf'!A:A,0))</f>
        <v>0</v>
      </c>
      <c r="M293" s="36">
        <f t="shared" si="19"/>
        <v>0</v>
      </c>
      <c r="N293" s="37">
        <f t="shared" si="20"/>
        <v>0</v>
      </c>
    </row>
    <row r="294" spans="1:14" x14ac:dyDescent="0.25">
      <c r="A294" s="49" t="s">
        <v>60</v>
      </c>
      <c r="B294" t="s">
        <v>48</v>
      </c>
      <c r="C294" s="27">
        <v>103775420.21244234</v>
      </c>
      <c r="D294" t="s">
        <v>48</v>
      </c>
      <c r="E294" t="s">
        <v>41</v>
      </c>
      <c r="F294" t="s">
        <v>6</v>
      </c>
      <c r="G294" t="s">
        <v>121</v>
      </c>
      <c r="H294" s="29">
        <f>_xlfn.IFS(F294="STAR Kids",INDEX('ATLIS Percentages'!D:D,MATCH($G:$G&amp;" "&amp;$E:$E,'ATLIS Percentages'!$A:$A,0)),
F294="STAR+PLUS",INDEX('ATLIS Percentages'!E:E,MATCH($G:$G&amp;" "&amp;$E:$E,'ATLIS Percentages'!$A:$A,0)),
F294="STAR",INDEX('ATLIS Percentages'!F:F,MATCH($G:$G&amp;" "&amp;$E:$E,'ATLIS Percentages'!$A:$A,0)))</f>
        <v>0</v>
      </c>
      <c r="I294" s="30">
        <f t="shared" si="17"/>
        <v>0</v>
      </c>
      <c r="J294" s="30">
        <f t="shared" si="18"/>
        <v>0</v>
      </c>
      <c r="K294" s="30">
        <f>INDEX('IGT Calculation_1stHalf'!J:J,MATCH($A:$A&amp;"-"&amp;$G:$G&amp;"-"&amp;$E:$E&amp;"-"&amp;$F:$F,'IGT Calculation_1stHalf'!A:A,0))</f>
        <v>0</v>
      </c>
      <c r="L294" s="30">
        <f>INDEX('IGT Calculation_1stHalf'!K:K,MATCH(A:A&amp;"-"&amp;G:G&amp;"-"&amp;E:E&amp;"-"&amp;F:F,'IGT Calculation_1stHalf'!A:A,0))</f>
        <v>0</v>
      </c>
      <c r="M294" s="36">
        <f t="shared" si="19"/>
        <v>0</v>
      </c>
      <c r="N294" s="37">
        <f t="shared" si="20"/>
        <v>0</v>
      </c>
    </row>
    <row r="295" spans="1:14" x14ac:dyDescent="0.25">
      <c r="A295" s="49" t="s">
        <v>109</v>
      </c>
      <c r="B295" t="s">
        <v>61</v>
      </c>
      <c r="C295" s="27">
        <v>182823765.40928695</v>
      </c>
      <c r="D295" t="s">
        <v>61</v>
      </c>
      <c r="E295" t="s">
        <v>22</v>
      </c>
      <c r="F295" t="s">
        <v>6</v>
      </c>
      <c r="G295" t="s">
        <v>121</v>
      </c>
      <c r="H295" s="29">
        <f>_xlfn.IFS(F295="STAR Kids",INDEX('ATLIS Percentages'!D:D,MATCH($G:$G&amp;" "&amp;$E:$E,'ATLIS Percentages'!$A:$A,0)),
F295="STAR+PLUS",INDEX('ATLIS Percentages'!E:E,MATCH($G:$G&amp;" "&amp;$E:$E,'ATLIS Percentages'!$A:$A,0)),
F295="STAR",INDEX('ATLIS Percentages'!F:F,MATCH($G:$G&amp;" "&amp;$E:$E,'ATLIS Percentages'!$A:$A,0)))</f>
        <v>0</v>
      </c>
      <c r="I295" s="30">
        <f t="shared" si="17"/>
        <v>0</v>
      </c>
      <c r="J295" s="30">
        <f t="shared" si="18"/>
        <v>0</v>
      </c>
      <c r="K295" s="30">
        <f>INDEX('IGT Calculation_1stHalf'!J:J,MATCH($A:$A&amp;"-"&amp;$G:$G&amp;"-"&amp;$E:$E&amp;"-"&amp;$F:$F,'IGT Calculation_1stHalf'!A:A,0))</f>
        <v>0</v>
      </c>
      <c r="L295" s="30">
        <f>INDEX('IGT Calculation_1stHalf'!K:K,MATCH(A:A&amp;"-"&amp;G:G&amp;"-"&amp;E:E&amp;"-"&amp;F:F,'IGT Calculation_1stHalf'!A:A,0))</f>
        <v>0</v>
      </c>
      <c r="M295" s="36">
        <f t="shared" si="19"/>
        <v>0</v>
      </c>
      <c r="N295" s="37">
        <f t="shared" si="20"/>
        <v>0</v>
      </c>
    </row>
    <row r="296" spans="1:14" x14ac:dyDescent="0.25">
      <c r="A296" s="49" t="s">
        <v>59</v>
      </c>
      <c r="B296" t="s">
        <v>46</v>
      </c>
      <c r="C296" s="27">
        <v>232623804.84250489</v>
      </c>
      <c r="D296" t="s">
        <v>46</v>
      </c>
      <c r="E296" t="s">
        <v>39</v>
      </c>
      <c r="F296" t="s">
        <v>6</v>
      </c>
      <c r="G296" t="s">
        <v>121</v>
      </c>
      <c r="H296" s="29">
        <f>_xlfn.IFS(F296="STAR Kids",INDEX('ATLIS Percentages'!D:D,MATCH($G:$G&amp;" "&amp;$E:$E,'ATLIS Percentages'!$A:$A,0)),
F296="STAR+PLUS",INDEX('ATLIS Percentages'!E:E,MATCH($G:$G&amp;" "&amp;$E:$E,'ATLIS Percentages'!$A:$A,0)),
F296="STAR",INDEX('ATLIS Percentages'!F:F,MATCH($G:$G&amp;" "&amp;$E:$E,'ATLIS Percentages'!$A:$A,0)))</f>
        <v>0</v>
      </c>
      <c r="I296" s="30">
        <f t="shared" si="17"/>
        <v>0</v>
      </c>
      <c r="J296" s="30">
        <f t="shared" si="18"/>
        <v>0</v>
      </c>
      <c r="K296" s="30">
        <f>INDEX('IGT Calculation_1stHalf'!J:J,MATCH($A:$A&amp;"-"&amp;$G:$G&amp;"-"&amp;$E:$E&amp;"-"&amp;$F:$F,'IGT Calculation_1stHalf'!A:A,0))</f>
        <v>0</v>
      </c>
      <c r="L296" s="30">
        <f>INDEX('IGT Calculation_1stHalf'!K:K,MATCH(A:A&amp;"-"&amp;G:G&amp;"-"&amp;E:E&amp;"-"&amp;F:F,'IGT Calculation_1stHalf'!A:A,0))</f>
        <v>0</v>
      </c>
      <c r="M296" s="36">
        <f t="shared" si="19"/>
        <v>0</v>
      </c>
      <c r="N296" s="37">
        <f t="shared" si="20"/>
        <v>0</v>
      </c>
    </row>
    <row r="297" spans="1:14" x14ac:dyDescent="0.25">
      <c r="A297" s="49" t="s">
        <v>91</v>
      </c>
      <c r="B297" t="s">
        <v>33</v>
      </c>
      <c r="C297" s="27">
        <v>133805361.69636823</v>
      </c>
      <c r="D297" t="s">
        <v>33</v>
      </c>
      <c r="E297" t="s">
        <v>66</v>
      </c>
      <c r="F297" t="s">
        <v>6</v>
      </c>
      <c r="G297" t="s">
        <v>121</v>
      </c>
      <c r="H297" s="29">
        <f>_xlfn.IFS(F297="STAR Kids",INDEX('ATLIS Percentages'!D:D,MATCH($G:$G&amp;" "&amp;$E:$E,'ATLIS Percentages'!$A:$A,0)),
F297="STAR+PLUS",INDEX('ATLIS Percentages'!E:E,MATCH($G:$G&amp;" "&amp;$E:$E,'ATLIS Percentages'!$A:$A,0)),
F297="STAR",INDEX('ATLIS Percentages'!F:F,MATCH($G:$G&amp;" "&amp;$E:$E,'ATLIS Percentages'!$A:$A,0)))</f>
        <v>0</v>
      </c>
      <c r="I297" s="30">
        <f t="shared" si="17"/>
        <v>0</v>
      </c>
      <c r="J297" s="30">
        <f t="shared" si="18"/>
        <v>0</v>
      </c>
      <c r="K297" s="30">
        <f>INDEX('IGT Calculation_1stHalf'!J:J,MATCH($A:$A&amp;"-"&amp;$G:$G&amp;"-"&amp;$E:$E&amp;"-"&amp;$F:$F,'IGT Calculation_1stHalf'!A:A,0))</f>
        <v>0</v>
      </c>
      <c r="L297" s="30">
        <f>INDEX('IGT Calculation_1stHalf'!K:K,MATCH(A:A&amp;"-"&amp;G:G&amp;"-"&amp;E:E&amp;"-"&amp;F:F,'IGT Calculation_1stHalf'!A:A,0))</f>
        <v>0</v>
      </c>
      <c r="M297" s="36">
        <f t="shared" si="19"/>
        <v>0</v>
      </c>
      <c r="N297" s="37">
        <f t="shared" si="20"/>
        <v>0</v>
      </c>
    </row>
    <row r="298" spans="1:14" x14ac:dyDescent="0.25">
      <c r="A298" s="49" t="s">
        <v>75</v>
      </c>
      <c r="B298" t="s">
        <v>33</v>
      </c>
      <c r="C298" s="27">
        <v>73073180.267836854</v>
      </c>
      <c r="D298" t="s">
        <v>33</v>
      </c>
      <c r="E298" t="s">
        <v>24</v>
      </c>
      <c r="F298" t="s">
        <v>6</v>
      </c>
      <c r="G298" t="s">
        <v>121</v>
      </c>
      <c r="H298" s="29">
        <f>_xlfn.IFS(F298="STAR Kids",INDEX('ATLIS Percentages'!D:D,MATCH($G:$G&amp;" "&amp;$E:$E,'ATLIS Percentages'!$A:$A,0)),
F298="STAR+PLUS",INDEX('ATLIS Percentages'!E:E,MATCH($G:$G&amp;" "&amp;$E:$E,'ATLIS Percentages'!$A:$A,0)),
F298="STAR",INDEX('ATLIS Percentages'!F:F,MATCH($G:$G&amp;" "&amp;$E:$E,'ATLIS Percentages'!$A:$A,0)))</f>
        <v>0</v>
      </c>
      <c r="I298" s="30">
        <f t="shared" si="17"/>
        <v>0</v>
      </c>
      <c r="J298" s="30">
        <f t="shared" si="18"/>
        <v>0</v>
      </c>
      <c r="K298" s="30">
        <f>INDEX('IGT Calculation_1stHalf'!J:J,MATCH($A:$A&amp;"-"&amp;$G:$G&amp;"-"&amp;$E:$E&amp;"-"&amp;$F:$F,'IGT Calculation_1stHalf'!A:A,0))</f>
        <v>0</v>
      </c>
      <c r="L298" s="30">
        <f>INDEX('IGT Calculation_1stHalf'!K:K,MATCH(A:A&amp;"-"&amp;G:G&amp;"-"&amp;E:E&amp;"-"&amp;F:F,'IGT Calculation_1stHalf'!A:A,0))</f>
        <v>0</v>
      </c>
      <c r="M298" s="36">
        <f t="shared" si="19"/>
        <v>0</v>
      </c>
      <c r="N298" s="37">
        <f t="shared" si="20"/>
        <v>0</v>
      </c>
    </row>
    <row r="299" spans="1:14" x14ac:dyDescent="0.25">
      <c r="A299" s="49" t="s">
        <v>54</v>
      </c>
      <c r="B299" t="s">
        <v>8</v>
      </c>
      <c r="C299" s="27">
        <v>164587633.4288103</v>
      </c>
      <c r="D299" t="s">
        <v>8</v>
      </c>
      <c r="E299" t="s">
        <v>22</v>
      </c>
      <c r="F299" t="s">
        <v>6</v>
      </c>
      <c r="G299" t="s">
        <v>121</v>
      </c>
      <c r="H299" s="29">
        <f>_xlfn.IFS(F299="STAR Kids",INDEX('ATLIS Percentages'!D:D,MATCH($G:$G&amp;" "&amp;$E:$E,'ATLIS Percentages'!$A:$A,0)),
F299="STAR+PLUS",INDEX('ATLIS Percentages'!E:E,MATCH($G:$G&amp;" "&amp;$E:$E,'ATLIS Percentages'!$A:$A,0)),
F299="STAR",INDEX('ATLIS Percentages'!F:F,MATCH($G:$G&amp;" "&amp;$E:$E,'ATLIS Percentages'!$A:$A,0)))</f>
        <v>0</v>
      </c>
      <c r="I299" s="30">
        <f t="shared" si="17"/>
        <v>0</v>
      </c>
      <c r="J299" s="30">
        <f t="shared" si="18"/>
        <v>0</v>
      </c>
      <c r="K299" s="30">
        <f>INDEX('IGT Calculation_1stHalf'!J:J,MATCH($A:$A&amp;"-"&amp;$G:$G&amp;"-"&amp;$E:$E&amp;"-"&amp;$F:$F,'IGT Calculation_1stHalf'!A:A,0))</f>
        <v>0</v>
      </c>
      <c r="L299" s="30">
        <f>INDEX('IGT Calculation_1stHalf'!K:K,MATCH(A:A&amp;"-"&amp;G:G&amp;"-"&amp;E:E&amp;"-"&amp;F:F,'IGT Calculation_1stHalf'!A:A,0))</f>
        <v>0</v>
      </c>
      <c r="M299" s="36">
        <f t="shared" si="19"/>
        <v>0</v>
      </c>
      <c r="N299" s="37">
        <f t="shared" si="20"/>
        <v>0</v>
      </c>
    </row>
    <row r="300" spans="1:14" x14ac:dyDescent="0.25">
      <c r="A300" s="49" t="s">
        <v>102</v>
      </c>
      <c r="B300" t="s">
        <v>8</v>
      </c>
      <c r="C300" s="27">
        <v>76412486.403697371</v>
      </c>
      <c r="D300" t="s">
        <v>8</v>
      </c>
      <c r="E300" t="s">
        <v>45</v>
      </c>
      <c r="F300" t="s">
        <v>6</v>
      </c>
      <c r="G300" t="s">
        <v>121</v>
      </c>
      <c r="H300" s="29">
        <f>_xlfn.IFS(F300="STAR Kids",INDEX('ATLIS Percentages'!D:D,MATCH($G:$G&amp;" "&amp;$E:$E,'ATLIS Percentages'!$A:$A,0)),
F300="STAR+PLUS",INDEX('ATLIS Percentages'!E:E,MATCH($G:$G&amp;" "&amp;$E:$E,'ATLIS Percentages'!$A:$A,0)),
F300="STAR",INDEX('ATLIS Percentages'!F:F,MATCH($G:$G&amp;" "&amp;$E:$E,'ATLIS Percentages'!$A:$A,0)))</f>
        <v>0</v>
      </c>
      <c r="I300" s="30">
        <f t="shared" si="17"/>
        <v>0</v>
      </c>
      <c r="J300" s="30">
        <f t="shared" si="18"/>
        <v>0</v>
      </c>
      <c r="K300" s="30">
        <f>INDEX('IGT Calculation_1stHalf'!J:J,MATCH($A:$A&amp;"-"&amp;$G:$G&amp;"-"&amp;$E:$E&amp;"-"&amp;$F:$F,'IGT Calculation_1stHalf'!A:A,0))</f>
        <v>0</v>
      </c>
      <c r="L300" s="30">
        <f>INDEX('IGT Calculation_1stHalf'!K:K,MATCH(A:A&amp;"-"&amp;G:G&amp;"-"&amp;E:E&amp;"-"&amp;F:F,'IGT Calculation_1stHalf'!A:A,0))</f>
        <v>0</v>
      </c>
      <c r="M300" s="36">
        <f t="shared" si="19"/>
        <v>0</v>
      </c>
      <c r="N300" s="37">
        <f t="shared" si="20"/>
        <v>0</v>
      </c>
    </row>
    <row r="301" spans="1:14" x14ac:dyDescent="0.25">
      <c r="A301" s="49" t="s">
        <v>71</v>
      </c>
      <c r="B301" t="s">
        <v>8</v>
      </c>
      <c r="C301" s="27">
        <v>249772558.98836285</v>
      </c>
      <c r="D301" t="s">
        <v>8</v>
      </c>
      <c r="E301" t="s">
        <v>66</v>
      </c>
      <c r="F301" t="s">
        <v>6</v>
      </c>
      <c r="G301" t="s">
        <v>121</v>
      </c>
      <c r="H301" s="29">
        <f>_xlfn.IFS(F301="STAR Kids",INDEX('ATLIS Percentages'!D:D,MATCH($G:$G&amp;" "&amp;$E:$E,'ATLIS Percentages'!$A:$A,0)),
F301="STAR+PLUS",INDEX('ATLIS Percentages'!E:E,MATCH($G:$G&amp;" "&amp;$E:$E,'ATLIS Percentages'!$A:$A,0)),
F301="STAR",INDEX('ATLIS Percentages'!F:F,MATCH($G:$G&amp;" "&amp;$E:$E,'ATLIS Percentages'!$A:$A,0)))</f>
        <v>0</v>
      </c>
      <c r="I301" s="30">
        <f t="shared" si="17"/>
        <v>0</v>
      </c>
      <c r="J301" s="30">
        <f t="shared" si="18"/>
        <v>0</v>
      </c>
      <c r="K301" s="30">
        <f>INDEX('IGT Calculation_1stHalf'!J:J,MATCH($A:$A&amp;"-"&amp;$G:$G&amp;"-"&amp;$E:$E&amp;"-"&amp;$F:$F,'IGT Calculation_1stHalf'!A:A,0))</f>
        <v>0</v>
      </c>
      <c r="L301" s="30">
        <f>INDEX('IGT Calculation_1stHalf'!K:K,MATCH(A:A&amp;"-"&amp;G:G&amp;"-"&amp;E:E&amp;"-"&amp;F:F,'IGT Calculation_1stHalf'!A:A,0))</f>
        <v>0</v>
      </c>
      <c r="M301" s="36">
        <f t="shared" si="19"/>
        <v>0</v>
      </c>
      <c r="N301" s="37">
        <f t="shared" si="20"/>
        <v>0</v>
      </c>
    </row>
    <row r="302" spans="1:14" x14ac:dyDescent="0.25">
      <c r="A302" s="49" t="s">
        <v>107</v>
      </c>
      <c r="B302" t="s">
        <v>8</v>
      </c>
      <c r="C302" s="27">
        <v>39405180.227873512</v>
      </c>
      <c r="D302" t="s">
        <v>8</v>
      </c>
      <c r="E302" t="s">
        <v>58</v>
      </c>
      <c r="F302" t="s">
        <v>6</v>
      </c>
      <c r="G302" t="s">
        <v>121</v>
      </c>
      <c r="H302" s="29">
        <f>_xlfn.IFS(F302="STAR Kids",INDEX('ATLIS Percentages'!D:D,MATCH($G:$G&amp;" "&amp;$E:$E,'ATLIS Percentages'!$A:$A,0)),
F302="STAR+PLUS",INDEX('ATLIS Percentages'!E:E,MATCH($G:$G&amp;" "&amp;$E:$E,'ATLIS Percentages'!$A:$A,0)),
F302="STAR",INDEX('ATLIS Percentages'!F:F,MATCH($G:$G&amp;" "&amp;$E:$E,'ATLIS Percentages'!$A:$A,0)))</f>
        <v>0</v>
      </c>
      <c r="I302" s="30">
        <f t="shared" si="17"/>
        <v>0</v>
      </c>
      <c r="J302" s="30">
        <f t="shared" si="18"/>
        <v>0</v>
      </c>
      <c r="K302" s="30">
        <f>INDEX('IGT Calculation_1stHalf'!J:J,MATCH($A:$A&amp;"-"&amp;$G:$G&amp;"-"&amp;$E:$E&amp;"-"&amp;$F:$F,'IGT Calculation_1stHalf'!A:A,0))</f>
        <v>0</v>
      </c>
      <c r="L302" s="30">
        <f>INDEX('IGT Calculation_1stHalf'!K:K,MATCH(A:A&amp;"-"&amp;G:G&amp;"-"&amp;E:E&amp;"-"&amp;F:F,'IGT Calculation_1stHalf'!A:A,0))</f>
        <v>0</v>
      </c>
      <c r="M302" s="36">
        <f t="shared" si="19"/>
        <v>0</v>
      </c>
      <c r="N302" s="37">
        <f t="shared" si="20"/>
        <v>0</v>
      </c>
    </row>
    <row r="303" spans="1:14" x14ac:dyDescent="0.25">
      <c r="A303" s="49" t="s">
        <v>95</v>
      </c>
      <c r="B303" t="s">
        <v>8</v>
      </c>
      <c r="C303" s="27">
        <v>67937029.855886966</v>
      </c>
      <c r="D303" t="s">
        <v>8</v>
      </c>
      <c r="E303" t="s">
        <v>9</v>
      </c>
      <c r="F303" t="s">
        <v>6</v>
      </c>
      <c r="G303" t="s">
        <v>121</v>
      </c>
      <c r="H303" s="29">
        <f>_xlfn.IFS(F303="STAR Kids",INDEX('ATLIS Percentages'!D:D,MATCH($G:$G&amp;" "&amp;$E:$E,'ATLIS Percentages'!$A:$A,0)),
F303="STAR+PLUS",INDEX('ATLIS Percentages'!E:E,MATCH($G:$G&amp;" "&amp;$E:$E,'ATLIS Percentages'!$A:$A,0)),
F303="STAR",INDEX('ATLIS Percentages'!F:F,MATCH($G:$G&amp;" "&amp;$E:$E,'ATLIS Percentages'!$A:$A,0)))</f>
        <v>0</v>
      </c>
      <c r="I303" s="30">
        <f t="shared" si="17"/>
        <v>0</v>
      </c>
      <c r="J303" s="30">
        <f t="shared" si="18"/>
        <v>0</v>
      </c>
      <c r="K303" s="30">
        <f>INDEX('IGT Calculation_1stHalf'!J:J,MATCH($A:$A&amp;"-"&amp;$G:$G&amp;"-"&amp;$E:$E&amp;"-"&amp;$F:$F,'IGT Calculation_1stHalf'!A:A,0))</f>
        <v>0</v>
      </c>
      <c r="L303" s="30">
        <f>INDEX('IGT Calculation_1stHalf'!K:K,MATCH(A:A&amp;"-"&amp;G:G&amp;"-"&amp;E:E&amp;"-"&amp;F:F,'IGT Calculation_1stHalf'!A:A,0))</f>
        <v>0</v>
      </c>
      <c r="M303" s="36">
        <f t="shared" si="19"/>
        <v>0</v>
      </c>
      <c r="N303" s="37">
        <f t="shared" si="20"/>
        <v>0</v>
      </c>
    </row>
    <row r="304" spans="1:14" x14ac:dyDescent="0.25">
      <c r="A304" s="49" t="s">
        <v>40</v>
      </c>
      <c r="B304" t="s">
        <v>8</v>
      </c>
      <c r="C304" s="27">
        <v>67279302.893511683</v>
      </c>
      <c r="D304" t="s">
        <v>8</v>
      </c>
      <c r="E304" t="s">
        <v>41</v>
      </c>
      <c r="F304" t="s">
        <v>6</v>
      </c>
      <c r="G304" t="s">
        <v>121</v>
      </c>
      <c r="H304" s="29">
        <f>_xlfn.IFS(F304="STAR Kids",INDEX('ATLIS Percentages'!D:D,MATCH($G:$G&amp;" "&amp;$E:$E,'ATLIS Percentages'!$A:$A,0)),
F304="STAR+PLUS",INDEX('ATLIS Percentages'!E:E,MATCH($G:$G&amp;" "&amp;$E:$E,'ATLIS Percentages'!$A:$A,0)),
F304="STAR",INDEX('ATLIS Percentages'!F:F,MATCH($G:$G&amp;" "&amp;$E:$E,'ATLIS Percentages'!$A:$A,0)))</f>
        <v>0</v>
      </c>
      <c r="I304" s="30">
        <f t="shared" si="17"/>
        <v>0</v>
      </c>
      <c r="J304" s="30">
        <f t="shared" si="18"/>
        <v>0</v>
      </c>
      <c r="K304" s="30">
        <f>INDEX('IGT Calculation_1stHalf'!J:J,MATCH($A:$A&amp;"-"&amp;$G:$G&amp;"-"&amp;$E:$E&amp;"-"&amp;$F:$F,'IGT Calculation_1stHalf'!A:A,0))</f>
        <v>0</v>
      </c>
      <c r="L304" s="30">
        <f>INDEX('IGT Calculation_1stHalf'!K:K,MATCH(A:A&amp;"-"&amp;G:G&amp;"-"&amp;E:E&amp;"-"&amp;F:F,'IGT Calculation_1stHalf'!A:A,0))</f>
        <v>0</v>
      </c>
      <c r="M304" s="36">
        <f t="shared" si="19"/>
        <v>0</v>
      </c>
      <c r="N304" s="37">
        <f t="shared" si="20"/>
        <v>0</v>
      </c>
    </row>
    <row r="305" spans="1:14" x14ac:dyDescent="0.25">
      <c r="A305" s="49" t="s">
        <v>72</v>
      </c>
      <c r="B305" t="s">
        <v>4</v>
      </c>
      <c r="C305" s="27">
        <v>565096980.80661368</v>
      </c>
      <c r="D305" t="s">
        <v>4</v>
      </c>
      <c r="E305" t="s">
        <v>13</v>
      </c>
      <c r="F305" t="s">
        <v>6</v>
      </c>
      <c r="G305" t="s">
        <v>121</v>
      </c>
      <c r="H305" s="29">
        <f>_xlfn.IFS(F305="STAR Kids",INDEX('ATLIS Percentages'!D:D,MATCH($G:$G&amp;" "&amp;$E:$E,'ATLIS Percentages'!$A:$A,0)),
F305="STAR+PLUS",INDEX('ATLIS Percentages'!E:E,MATCH($G:$G&amp;" "&amp;$E:$E,'ATLIS Percentages'!$A:$A,0)),
F305="STAR",INDEX('ATLIS Percentages'!F:F,MATCH($G:$G&amp;" "&amp;$E:$E,'ATLIS Percentages'!$A:$A,0)))</f>
        <v>0</v>
      </c>
      <c r="I305" s="30">
        <f t="shared" si="17"/>
        <v>0</v>
      </c>
      <c r="J305" s="30">
        <f t="shared" si="18"/>
        <v>0</v>
      </c>
      <c r="K305" s="30">
        <f>INDEX('IGT Calculation_1stHalf'!J:J,MATCH($A:$A&amp;"-"&amp;$G:$G&amp;"-"&amp;$E:$E&amp;"-"&amp;$F:$F,'IGT Calculation_1stHalf'!A:A,0))</f>
        <v>0</v>
      </c>
      <c r="L305" s="30">
        <f>INDEX('IGT Calculation_1stHalf'!K:K,MATCH(A:A&amp;"-"&amp;G:G&amp;"-"&amp;E:E&amp;"-"&amp;F:F,'IGT Calculation_1stHalf'!A:A,0))</f>
        <v>0</v>
      </c>
      <c r="M305" s="36">
        <f t="shared" si="19"/>
        <v>0</v>
      </c>
      <c r="N305" s="37">
        <f t="shared" si="20"/>
        <v>0</v>
      </c>
    </row>
    <row r="306" spans="1:14" x14ac:dyDescent="0.25">
      <c r="A306" s="49" t="s">
        <v>3</v>
      </c>
      <c r="B306" t="s">
        <v>4</v>
      </c>
      <c r="C306" s="27">
        <v>63230908.079189375</v>
      </c>
      <c r="D306" t="s">
        <v>4</v>
      </c>
      <c r="E306" t="s">
        <v>5</v>
      </c>
      <c r="F306" t="s">
        <v>6</v>
      </c>
      <c r="G306" t="s">
        <v>121</v>
      </c>
      <c r="H306" s="29">
        <f>_xlfn.IFS(F306="STAR Kids",INDEX('ATLIS Percentages'!D:D,MATCH($G:$G&amp;" "&amp;$E:$E,'ATLIS Percentages'!$A:$A,0)),
F306="STAR+PLUS",INDEX('ATLIS Percentages'!E:E,MATCH($G:$G&amp;" "&amp;$E:$E,'ATLIS Percentages'!$A:$A,0)),
F306="STAR",INDEX('ATLIS Percentages'!F:F,MATCH($G:$G&amp;" "&amp;$E:$E,'ATLIS Percentages'!$A:$A,0)))</f>
        <v>0</v>
      </c>
      <c r="I306" s="30">
        <f t="shared" si="17"/>
        <v>0</v>
      </c>
      <c r="J306" s="30">
        <f t="shared" si="18"/>
        <v>0</v>
      </c>
      <c r="K306" s="30">
        <f>INDEX('IGT Calculation_1stHalf'!J:J,MATCH($A:$A&amp;"-"&amp;$G:$G&amp;"-"&amp;$E:$E&amp;"-"&amp;$F:$F,'IGT Calculation_1stHalf'!A:A,0))</f>
        <v>0</v>
      </c>
      <c r="L306" s="30">
        <f>INDEX('IGT Calculation_1stHalf'!K:K,MATCH(A:A&amp;"-"&amp;G:G&amp;"-"&amp;E:E&amp;"-"&amp;F:F,'IGT Calculation_1stHalf'!A:A,0))</f>
        <v>0</v>
      </c>
      <c r="M306" s="36">
        <f t="shared" si="19"/>
        <v>0</v>
      </c>
      <c r="N306" s="37">
        <f t="shared" si="20"/>
        <v>0</v>
      </c>
    </row>
    <row r="307" spans="1:14" x14ac:dyDescent="0.25">
      <c r="A307" s="49" t="s">
        <v>92</v>
      </c>
      <c r="B307" t="s">
        <v>4</v>
      </c>
      <c r="C307" s="27">
        <v>155582782.72190821</v>
      </c>
      <c r="D307" t="s">
        <v>4</v>
      </c>
      <c r="E307" t="s">
        <v>50</v>
      </c>
      <c r="F307" t="s">
        <v>6</v>
      </c>
      <c r="G307" t="s">
        <v>121</v>
      </c>
      <c r="H307" s="29">
        <f>_xlfn.IFS(F307="STAR Kids",INDEX('ATLIS Percentages'!D:D,MATCH($G:$G&amp;" "&amp;$E:$E,'ATLIS Percentages'!$A:$A,0)),
F307="STAR+PLUS",INDEX('ATLIS Percentages'!E:E,MATCH($G:$G&amp;" "&amp;$E:$E,'ATLIS Percentages'!$A:$A,0)),
F307="STAR",INDEX('ATLIS Percentages'!F:F,MATCH($G:$G&amp;" "&amp;$E:$E,'ATLIS Percentages'!$A:$A,0)))</f>
        <v>0</v>
      </c>
      <c r="I307" s="30">
        <f t="shared" si="17"/>
        <v>0</v>
      </c>
      <c r="J307" s="30">
        <f t="shared" si="18"/>
        <v>0</v>
      </c>
      <c r="K307" s="30">
        <f>INDEX('IGT Calculation_1stHalf'!J:J,MATCH($A:$A&amp;"-"&amp;$G:$G&amp;"-"&amp;$E:$E&amp;"-"&amp;$F:$F,'IGT Calculation_1stHalf'!A:A,0))</f>
        <v>0</v>
      </c>
      <c r="L307" s="30">
        <f>INDEX('IGT Calculation_1stHalf'!K:K,MATCH(A:A&amp;"-"&amp;G:G&amp;"-"&amp;E:E&amp;"-"&amp;F:F,'IGT Calculation_1stHalf'!A:A,0))</f>
        <v>0</v>
      </c>
      <c r="M307" s="36">
        <f t="shared" si="19"/>
        <v>0</v>
      </c>
      <c r="N307" s="37">
        <f t="shared" si="20"/>
        <v>0</v>
      </c>
    </row>
    <row r="308" spans="1:14" x14ac:dyDescent="0.25">
      <c r="A308" s="49" t="s">
        <v>25</v>
      </c>
      <c r="B308" t="s">
        <v>12</v>
      </c>
      <c r="C308" s="27">
        <v>224936526.37896287</v>
      </c>
      <c r="D308" t="s">
        <v>12</v>
      </c>
      <c r="E308" t="s">
        <v>13</v>
      </c>
      <c r="F308" t="s">
        <v>6</v>
      </c>
      <c r="G308" t="s">
        <v>121</v>
      </c>
      <c r="H308" s="29">
        <f>_xlfn.IFS(F308="STAR Kids",INDEX('ATLIS Percentages'!D:D,MATCH($G:$G&amp;" "&amp;$E:$E,'ATLIS Percentages'!$A:$A,0)),
F308="STAR+PLUS",INDEX('ATLIS Percentages'!E:E,MATCH($G:$G&amp;" "&amp;$E:$E,'ATLIS Percentages'!$A:$A,0)),
F308="STAR",INDEX('ATLIS Percentages'!F:F,MATCH($G:$G&amp;" "&amp;$E:$E,'ATLIS Percentages'!$A:$A,0)))</f>
        <v>0</v>
      </c>
      <c r="I308" s="30">
        <f t="shared" si="17"/>
        <v>0</v>
      </c>
      <c r="J308" s="30">
        <f t="shared" si="18"/>
        <v>0</v>
      </c>
      <c r="K308" s="30">
        <f>INDEX('IGT Calculation_1stHalf'!J:J,MATCH($A:$A&amp;"-"&amp;$G:$G&amp;"-"&amp;$E:$E&amp;"-"&amp;$F:$F,'IGT Calculation_1stHalf'!A:A,0))</f>
        <v>0</v>
      </c>
      <c r="L308" s="30">
        <f>INDEX('IGT Calculation_1stHalf'!K:K,MATCH(A:A&amp;"-"&amp;G:G&amp;"-"&amp;E:E&amp;"-"&amp;F:F,'IGT Calculation_1stHalf'!A:A,0))</f>
        <v>0</v>
      </c>
      <c r="M308" s="36">
        <f t="shared" si="19"/>
        <v>0</v>
      </c>
      <c r="N308" s="37">
        <f t="shared" si="20"/>
        <v>0</v>
      </c>
    </row>
    <row r="309" spans="1:14" x14ac:dyDescent="0.25">
      <c r="A309" s="49" t="s">
        <v>104</v>
      </c>
      <c r="B309" t="s">
        <v>12</v>
      </c>
      <c r="C309" s="27">
        <v>93479561.123409569</v>
      </c>
      <c r="D309" t="s">
        <v>12</v>
      </c>
      <c r="E309" t="s">
        <v>66</v>
      </c>
      <c r="F309" t="s">
        <v>6</v>
      </c>
      <c r="G309" t="s">
        <v>121</v>
      </c>
      <c r="H309" s="29">
        <f>_xlfn.IFS(F309="STAR Kids",INDEX('ATLIS Percentages'!D:D,MATCH($G:$G&amp;" "&amp;$E:$E,'ATLIS Percentages'!$A:$A,0)),
F309="STAR+PLUS",INDEX('ATLIS Percentages'!E:E,MATCH($G:$G&amp;" "&amp;$E:$E,'ATLIS Percentages'!$A:$A,0)),
F309="STAR",INDEX('ATLIS Percentages'!F:F,MATCH($G:$G&amp;" "&amp;$E:$E,'ATLIS Percentages'!$A:$A,0)))</f>
        <v>0</v>
      </c>
      <c r="I309" s="30">
        <f t="shared" si="17"/>
        <v>0</v>
      </c>
      <c r="J309" s="30">
        <f t="shared" si="18"/>
        <v>0</v>
      </c>
      <c r="K309" s="30">
        <f>INDEX('IGT Calculation_1stHalf'!J:J,MATCH($A:$A&amp;"-"&amp;$G:$G&amp;"-"&amp;$E:$E&amp;"-"&amp;$F:$F,'IGT Calculation_1stHalf'!A:A,0))</f>
        <v>0</v>
      </c>
      <c r="L309" s="30">
        <f>INDEX('IGT Calculation_1stHalf'!K:K,MATCH(A:A&amp;"-"&amp;G:G&amp;"-"&amp;E:E&amp;"-"&amp;F:F,'IGT Calculation_1stHalf'!A:A,0))</f>
        <v>0</v>
      </c>
      <c r="M309" s="36">
        <f t="shared" si="19"/>
        <v>0</v>
      </c>
      <c r="N309" s="37">
        <f t="shared" si="20"/>
        <v>0</v>
      </c>
    </row>
    <row r="310" spans="1:14" x14ac:dyDescent="0.25">
      <c r="A310" s="49" t="s">
        <v>106</v>
      </c>
      <c r="B310" t="s">
        <v>12</v>
      </c>
      <c r="C310" s="27">
        <v>35326278.026436985</v>
      </c>
      <c r="D310" t="s">
        <v>12</v>
      </c>
      <c r="E310" t="s">
        <v>5</v>
      </c>
      <c r="F310" t="s">
        <v>6</v>
      </c>
      <c r="G310" t="s">
        <v>121</v>
      </c>
      <c r="H310" s="29">
        <f>_xlfn.IFS(F310="STAR Kids",INDEX('ATLIS Percentages'!D:D,MATCH($G:$G&amp;" "&amp;$E:$E,'ATLIS Percentages'!$A:$A,0)),
F310="STAR+PLUS",INDEX('ATLIS Percentages'!E:E,MATCH($G:$G&amp;" "&amp;$E:$E,'ATLIS Percentages'!$A:$A,0)),
F310="STAR",INDEX('ATLIS Percentages'!F:F,MATCH($G:$G&amp;" "&amp;$E:$E,'ATLIS Percentages'!$A:$A,0)))</f>
        <v>0</v>
      </c>
      <c r="I310" s="30">
        <f t="shared" si="17"/>
        <v>0</v>
      </c>
      <c r="J310" s="30">
        <f t="shared" si="18"/>
        <v>0</v>
      </c>
      <c r="K310" s="30">
        <f>INDEX('IGT Calculation_1stHalf'!J:J,MATCH($A:$A&amp;"-"&amp;$G:$G&amp;"-"&amp;$E:$E&amp;"-"&amp;$F:$F,'IGT Calculation_1stHalf'!A:A,0))</f>
        <v>0</v>
      </c>
      <c r="L310" s="30">
        <f>INDEX('IGT Calculation_1stHalf'!K:K,MATCH(A:A&amp;"-"&amp;G:G&amp;"-"&amp;E:E&amp;"-"&amp;F:F,'IGT Calculation_1stHalf'!A:A,0))</f>
        <v>0</v>
      </c>
      <c r="M310" s="36">
        <f t="shared" si="19"/>
        <v>0</v>
      </c>
      <c r="N310" s="37">
        <f t="shared" si="20"/>
        <v>0</v>
      </c>
    </row>
    <row r="311" spans="1:14" x14ac:dyDescent="0.25">
      <c r="A311" s="49" t="s">
        <v>103</v>
      </c>
      <c r="B311" t="s">
        <v>12</v>
      </c>
      <c r="C311" s="27">
        <v>59767267.674555615</v>
      </c>
      <c r="D311" t="s">
        <v>12</v>
      </c>
      <c r="E311" t="s">
        <v>18</v>
      </c>
      <c r="F311" t="s">
        <v>6</v>
      </c>
      <c r="G311" t="s">
        <v>121</v>
      </c>
      <c r="H311" s="29">
        <f>_xlfn.IFS(F311="STAR Kids",INDEX('ATLIS Percentages'!D:D,MATCH($G:$G&amp;" "&amp;$E:$E,'ATLIS Percentages'!$A:$A,0)),
F311="STAR+PLUS",INDEX('ATLIS Percentages'!E:E,MATCH($G:$G&amp;" "&amp;$E:$E,'ATLIS Percentages'!$A:$A,0)),
F311="STAR",INDEX('ATLIS Percentages'!F:F,MATCH($G:$G&amp;" "&amp;$E:$E,'ATLIS Percentages'!$A:$A,0)))</f>
        <v>0</v>
      </c>
      <c r="I311" s="30">
        <f t="shared" si="17"/>
        <v>0</v>
      </c>
      <c r="J311" s="30">
        <f t="shared" si="18"/>
        <v>0</v>
      </c>
      <c r="K311" s="30">
        <f>INDEX('IGT Calculation_1stHalf'!J:J,MATCH($A:$A&amp;"-"&amp;$G:$G&amp;"-"&amp;$E:$E&amp;"-"&amp;$F:$F,'IGT Calculation_1stHalf'!A:A,0))</f>
        <v>0</v>
      </c>
      <c r="L311" s="30">
        <f>INDEX('IGT Calculation_1stHalf'!K:K,MATCH(A:A&amp;"-"&amp;G:G&amp;"-"&amp;E:E&amp;"-"&amp;F:F,'IGT Calculation_1stHalf'!A:A,0))</f>
        <v>0</v>
      </c>
      <c r="M311" s="36">
        <f t="shared" si="19"/>
        <v>0</v>
      </c>
      <c r="N311" s="37">
        <f t="shared" si="20"/>
        <v>0</v>
      </c>
    </row>
    <row r="312" spans="1:14" x14ac:dyDescent="0.25">
      <c r="A312" s="49" t="s">
        <v>80</v>
      </c>
      <c r="B312" t="s">
        <v>12</v>
      </c>
      <c r="C312" s="27">
        <v>73761249.457026005</v>
      </c>
      <c r="D312" t="s">
        <v>12</v>
      </c>
      <c r="E312" t="s">
        <v>50</v>
      </c>
      <c r="F312" t="s">
        <v>6</v>
      </c>
      <c r="G312" t="s">
        <v>121</v>
      </c>
      <c r="H312" s="29">
        <f>_xlfn.IFS(F312="STAR Kids",INDEX('ATLIS Percentages'!D:D,MATCH($G:$G&amp;" "&amp;$E:$E,'ATLIS Percentages'!$A:$A,0)),
F312="STAR+PLUS",INDEX('ATLIS Percentages'!E:E,MATCH($G:$G&amp;" "&amp;$E:$E,'ATLIS Percentages'!$A:$A,0)),
F312="STAR",INDEX('ATLIS Percentages'!F:F,MATCH($G:$G&amp;" "&amp;$E:$E,'ATLIS Percentages'!$A:$A,0)))</f>
        <v>0</v>
      </c>
      <c r="I312" s="30">
        <f t="shared" si="17"/>
        <v>0</v>
      </c>
      <c r="J312" s="30">
        <f t="shared" si="18"/>
        <v>0</v>
      </c>
      <c r="K312" s="30">
        <f>INDEX('IGT Calculation_1stHalf'!J:J,MATCH($A:$A&amp;"-"&amp;$G:$G&amp;"-"&amp;$E:$E&amp;"-"&amp;$F:$F,'IGT Calculation_1stHalf'!A:A,0))</f>
        <v>0</v>
      </c>
      <c r="L312" s="30">
        <f>INDEX('IGT Calculation_1stHalf'!K:K,MATCH(A:A&amp;"-"&amp;G:G&amp;"-"&amp;E:E&amp;"-"&amp;F:F,'IGT Calculation_1stHalf'!A:A,0))</f>
        <v>0</v>
      </c>
      <c r="M312" s="36">
        <f t="shared" si="19"/>
        <v>0</v>
      </c>
      <c r="N312" s="37">
        <f t="shared" si="20"/>
        <v>0</v>
      </c>
    </row>
    <row r="313" spans="1:14" x14ac:dyDescent="0.25">
      <c r="A313" s="49" t="s">
        <v>78</v>
      </c>
      <c r="B313" t="s">
        <v>8</v>
      </c>
      <c r="C313" s="27">
        <v>29529408.020516347</v>
      </c>
      <c r="D313" t="s">
        <v>8</v>
      </c>
      <c r="E313" t="s">
        <v>24</v>
      </c>
      <c r="F313" t="s">
        <v>6</v>
      </c>
      <c r="G313" t="s">
        <v>121</v>
      </c>
      <c r="H313" s="29">
        <f>_xlfn.IFS(F313="STAR Kids",INDEX('ATLIS Percentages'!D:D,MATCH($G:$G&amp;" "&amp;$E:$E,'ATLIS Percentages'!$A:$A,0)),
F313="STAR+PLUS",INDEX('ATLIS Percentages'!E:E,MATCH($G:$G&amp;" "&amp;$E:$E,'ATLIS Percentages'!$A:$A,0)),
F313="STAR",INDEX('ATLIS Percentages'!F:F,MATCH($G:$G&amp;" "&amp;$E:$E,'ATLIS Percentages'!$A:$A,0)))</f>
        <v>0</v>
      </c>
      <c r="I313" s="30">
        <f t="shared" si="17"/>
        <v>0</v>
      </c>
      <c r="J313" s="30">
        <f t="shared" si="18"/>
        <v>0</v>
      </c>
      <c r="K313" s="30">
        <f>INDEX('IGT Calculation_1stHalf'!J:J,MATCH($A:$A&amp;"-"&amp;$G:$G&amp;"-"&amp;$E:$E&amp;"-"&amp;$F:$F,'IGT Calculation_1stHalf'!A:A,0))</f>
        <v>0</v>
      </c>
      <c r="L313" s="30">
        <f>INDEX('IGT Calculation_1stHalf'!K:K,MATCH(A:A&amp;"-"&amp;G:G&amp;"-"&amp;E:E&amp;"-"&amp;F:F,'IGT Calculation_1stHalf'!A:A,0))</f>
        <v>0</v>
      </c>
      <c r="M313" s="36">
        <f t="shared" si="19"/>
        <v>0</v>
      </c>
      <c r="N313" s="37">
        <f t="shared" si="20"/>
        <v>0</v>
      </c>
    </row>
    <row r="314" spans="1:14" x14ac:dyDescent="0.25">
      <c r="A314" s="49" t="s">
        <v>111</v>
      </c>
      <c r="B314" t="s">
        <v>23</v>
      </c>
      <c r="C314" s="27">
        <v>207283756.56979835</v>
      </c>
      <c r="D314" t="s">
        <v>23</v>
      </c>
      <c r="E314" t="s">
        <v>20</v>
      </c>
      <c r="F314" t="s">
        <v>6</v>
      </c>
      <c r="G314" t="s">
        <v>121</v>
      </c>
      <c r="H314" s="29">
        <f>_xlfn.IFS(F314="STAR Kids",INDEX('ATLIS Percentages'!D:D,MATCH($G:$G&amp;" "&amp;$E:$E,'ATLIS Percentages'!$A:$A,0)),
F314="STAR+PLUS",INDEX('ATLIS Percentages'!E:E,MATCH($G:$G&amp;" "&amp;$E:$E,'ATLIS Percentages'!$A:$A,0)),
F314="STAR",INDEX('ATLIS Percentages'!F:F,MATCH($G:$G&amp;" "&amp;$E:$E,'ATLIS Percentages'!$A:$A,0)))</f>
        <v>0</v>
      </c>
      <c r="I314" s="30">
        <f t="shared" si="17"/>
        <v>0</v>
      </c>
      <c r="J314" s="30">
        <f t="shared" si="18"/>
        <v>0</v>
      </c>
      <c r="K314" s="30">
        <f>INDEX('IGT Calculation_1stHalf'!J:J,MATCH($A:$A&amp;"-"&amp;$G:$G&amp;"-"&amp;$E:$E&amp;"-"&amp;$F:$F,'IGT Calculation_1stHalf'!A:A,0))</f>
        <v>0</v>
      </c>
      <c r="L314" s="30">
        <f>INDEX('IGT Calculation_1stHalf'!K:K,MATCH(A:A&amp;"-"&amp;G:G&amp;"-"&amp;E:E&amp;"-"&amp;F:F,'IGT Calculation_1stHalf'!A:A,0))</f>
        <v>0</v>
      </c>
      <c r="M314" s="36">
        <f t="shared" si="19"/>
        <v>0</v>
      </c>
      <c r="N314" s="37">
        <f t="shared" si="20"/>
        <v>0</v>
      </c>
    </row>
    <row r="315" spans="1:14" x14ac:dyDescent="0.25">
      <c r="A315" s="49" t="s">
        <v>56</v>
      </c>
      <c r="B315" t="s">
        <v>21</v>
      </c>
      <c r="C315" s="27">
        <v>199954253.15197721</v>
      </c>
      <c r="D315" t="s">
        <v>21</v>
      </c>
      <c r="E315" t="s">
        <v>50</v>
      </c>
      <c r="F315" t="s">
        <v>10</v>
      </c>
      <c r="G315" t="s">
        <v>121</v>
      </c>
      <c r="H315" s="29">
        <f>_xlfn.IFS(F315="STAR Kids",INDEX('ATLIS Percentages'!D:D,MATCH($G:$G&amp;" "&amp;$E:$E,'ATLIS Percentages'!$A:$A,0)),
F315="STAR+PLUS",INDEX('ATLIS Percentages'!E:E,MATCH($G:$G&amp;" "&amp;$E:$E,'ATLIS Percentages'!$A:$A,0)),
F315="STAR",INDEX('ATLIS Percentages'!F:F,MATCH($G:$G&amp;" "&amp;$E:$E,'ATLIS Percentages'!$A:$A,0)))</f>
        <v>0</v>
      </c>
      <c r="I315" s="30">
        <f t="shared" si="17"/>
        <v>0</v>
      </c>
      <c r="J315" s="30">
        <f t="shared" si="18"/>
        <v>0</v>
      </c>
      <c r="K315" s="30">
        <f>INDEX('IGT Calculation_1stHalf'!J:J,MATCH($A:$A&amp;"-"&amp;$G:$G&amp;"-"&amp;$E:$E&amp;"-"&amp;$F:$F,'IGT Calculation_1stHalf'!A:A,0))</f>
        <v>0</v>
      </c>
      <c r="L315" s="30">
        <f>INDEX('IGT Calculation_1stHalf'!K:K,MATCH(A:A&amp;"-"&amp;G:G&amp;"-"&amp;E:E&amp;"-"&amp;F:F,'IGT Calculation_1stHalf'!A:A,0))</f>
        <v>0</v>
      </c>
      <c r="M315" s="36">
        <f t="shared" si="19"/>
        <v>0</v>
      </c>
      <c r="N315" s="37">
        <f t="shared" si="20"/>
        <v>0</v>
      </c>
    </row>
    <row r="316" spans="1:14" x14ac:dyDescent="0.25">
      <c r="A316" s="49" t="s">
        <v>51</v>
      </c>
      <c r="B316" t="s">
        <v>8</v>
      </c>
      <c r="C316" s="27">
        <v>325984410.09655362</v>
      </c>
      <c r="D316" t="s">
        <v>8</v>
      </c>
      <c r="E316" t="s">
        <v>50</v>
      </c>
      <c r="F316" t="s">
        <v>10</v>
      </c>
      <c r="G316" t="s">
        <v>121</v>
      </c>
      <c r="H316" s="29">
        <f>_xlfn.IFS(F316="STAR Kids",INDEX('ATLIS Percentages'!D:D,MATCH($G:$G&amp;" "&amp;$E:$E,'ATLIS Percentages'!$A:$A,0)),
F316="STAR+PLUS",INDEX('ATLIS Percentages'!E:E,MATCH($G:$G&amp;" "&amp;$E:$E,'ATLIS Percentages'!$A:$A,0)),
F316="STAR",INDEX('ATLIS Percentages'!F:F,MATCH($G:$G&amp;" "&amp;$E:$E,'ATLIS Percentages'!$A:$A,0)))</f>
        <v>0</v>
      </c>
      <c r="I316" s="30">
        <f t="shared" si="17"/>
        <v>0</v>
      </c>
      <c r="J316" s="30">
        <f t="shared" si="18"/>
        <v>0</v>
      </c>
      <c r="K316" s="30">
        <f>INDEX('IGT Calculation_1stHalf'!J:J,MATCH($A:$A&amp;"-"&amp;$G:$G&amp;"-"&amp;$E:$E&amp;"-"&amp;$F:$F,'IGT Calculation_1stHalf'!A:A,0))</f>
        <v>0</v>
      </c>
      <c r="L316" s="30">
        <f>INDEX('IGT Calculation_1stHalf'!K:K,MATCH(A:A&amp;"-"&amp;G:G&amp;"-"&amp;E:E&amp;"-"&amp;F:F,'IGT Calculation_1stHalf'!A:A,0))</f>
        <v>0</v>
      </c>
      <c r="M316" s="36">
        <f t="shared" si="19"/>
        <v>0</v>
      </c>
      <c r="N316" s="37">
        <f t="shared" si="20"/>
        <v>0</v>
      </c>
    </row>
    <row r="317" spans="1:14" x14ac:dyDescent="0.25">
      <c r="A317" s="49" t="s">
        <v>99</v>
      </c>
      <c r="B317" t="s">
        <v>12</v>
      </c>
      <c r="C317" s="27">
        <v>554423539.1877017</v>
      </c>
      <c r="D317" t="s">
        <v>12</v>
      </c>
      <c r="E317" t="s">
        <v>50</v>
      </c>
      <c r="F317" t="s">
        <v>14</v>
      </c>
      <c r="G317" t="s">
        <v>121</v>
      </c>
      <c r="H317" s="29">
        <f>_xlfn.IFS(F317="STAR Kids",INDEX('ATLIS Percentages'!D:D,MATCH($G:$G&amp;" "&amp;$E:$E,'ATLIS Percentages'!$A:$A,0)),
F317="STAR+PLUS",INDEX('ATLIS Percentages'!E:E,MATCH($G:$G&amp;" "&amp;$E:$E,'ATLIS Percentages'!$A:$A,0)),
F317="STAR",INDEX('ATLIS Percentages'!F:F,MATCH($G:$G&amp;" "&amp;$E:$E,'ATLIS Percentages'!$A:$A,0)))</f>
        <v>8.3534298323740073E-3</v>
      </c>
      <c r="I317" s="30">
        <f t="shared" si="17"/>
        <v>4631338.13</v>
      </c>
      <c r="J317" s="30">
        <f t="shared" si="18"/>
        <v>2000237.89</v>
      </c>
      <c r="K317" s="30">
        <f>INDEX('IGT Calculation_1stHalf'!J:J,MATCH($A:$A&amp;"-"&amp;$G:$G&amp;"-"&amp;$E:$E&amp;"-"&amp;$F:$F,'IGT Calculation_1stHalf'!A:A,0))</f>
        <v>2364767.4500000002</v>
      </c>
      <c r="L317" s="30">
        <f>INDEX('IGT Calculation_1stHalf'!K:K,MATCH(A:A&amp;"-"&amp;G:G&amp;"-"&amp;E:E&amp;"-"&amp;F:F,'IGT Calculation_1stHalf'!A:A,0))</f>
        <v>1021324.14</v>
      </c>
      <c r="M317" s="36">
        <f t="shared" si="19"/>
        <v>2266570.6800000002</v>
      </c>
      <c r="N317" s="37">
        <f t="shared" si="20"/>
        <v>978913.74</v>
      </c>
    </row>
    <row r="318" spans="1:14" x14ac:dyDescent="0.25">
      <c r="A318" s="49" t="s">
        <v>42</v>
      </c>
      <c r="B318" t="s">
        <v>28</v>
      </c>
      <c r="C318" s="27">
        <v>482213928.63043946</v>
      </c>
      <c r="D318" t="s">
        <v>28</v>
      </c>
      <c r="E318" t="s">
        <v>39</v>
      </c>
      <c r="F318" t="s">
        <v>14</v>
      </c>
      <c r="G318" t="s">
        <v>121</v>
      </c>
      <c r="H318" s="29">
        <f>_xlfn.IFS(F318="STAR Kids",INDEX('ATLIS Percentages'!D:D,MATCH($G:$G&amp;" "&amp;$E:$E,'ATLIS Percentages'!$A:$A,0)),
F318="STAR+PLUS",INDEX('ATLIS Percentages'!E:E,MATCH($G:$G&amp;" "&amp;$E:$E,'ATLIS Percentages'!$A:$A,0)),
F318="STAR",INDEX('ATLIS Percentages'!F:F,MATCH($G:$G&amp;" "&amp;$E:$E,'ATLIS Percentages'!$A:$A,0)))</f>
        <v>4.3324881210025766E-4</v>
      </c>
      <c r="I318" s="30">
        <f t="shared" si="17"/>
        <v>208918.61</v>
      </c>
      <c r="J318" s="30">
        <f t="shared" si="18"/>
        <v>90230.28</v>
      </c>
      <c r="K318" s="30">
        <f>INDEX('IGT Calculation_1stHalf'!J:J,MATCH($A:$A&amp;"-"&amp;$G:$G&amp;"-"&amp;$E:$E&amp;"-"&amp;$F:$F,'IGT Calculation_1stHalf'!A:A,0))</f>
        <v>102024.16</v>
      </c>
      <c r="L318" s="30">
        <f>INDEX('IGT Calculation_1stHalf'!K:K,MATCH(A:A&amp;"-"&amp;G:G&amp;"-"&amp;E:E&amp;"-"&amp;F:F,'IGT Calculation_1stHalf'!A:A,0))</f>
        <v>44063.42</v>
      </c>
      <c r="M318" s="36">
        <f t="shared" si="19"/>
        <v>106894.45</v>
      </c>
      <c r="N318" s="37">
        <f t="shared" si="20"/>
        <v>46166.86</v>
      </c>
    </row>
    <row r="319" spans="1:14" x14ac:dyDescent="0.25">
      <c r="A319" s="49" t="s">
        <v>49</v>
      </c>
      <c r="B319" t="s">
        <v>28</v>
      </c>
      <c r="C319" s="27">
        <v>268564687.4286021</v>
      </c>
      <c r="D319" t="s">
        <v>28</v>
      </c>
      <c r="E319" t="s">
        <v>50</v>
      </c>
      <c r="F319" t="s">
        <v>14</v>
      </c>
      <c r="G319" t="s">
        <v>121</v>
      </c>
      <c r="H319" s="29">
        <f>_xlfn.IFS(F319="STAR Kids",INDEX('ATLIS Percentages'!D:D,MATCH($G:$G&amp;" "&amp;$E:$E,'ATLIS Percentages'!$A:$A,0)),
F319="STAR+PLUS",INDEX('ATLIS Percentages'!E:E,MATCH($G:$G&amp;" "&amp;$E:$E,'ATLIS Percentages'!$A:$A,0)),
F319="STAR",INDEX('ATLIS Percentages'!F:F,MATCH($G:$G&amp;" "&amp;$E:$E,'ATLIS Percentages'!$A:$A,0)))</f>
        <v>8.3534298323740073E-3</v>
      </c>
      <c r="I319" s="30">
        <f t="shared" si="17"/>
        <v>2243436.27</v>
      </c>
      <c r="J319" s="30">
        <f t="shared" si="18"/>
        <v>968922.18</v>
      </c>
      <c r="K319" s="30">
        <f>INDEX('IGT Calculation_1stHalf'!J:J,MATCH($A:$A&amp;"-"&amp;$G:$G&amp;"-"&amp;$E:$E&amp;"-"&amp;$F:$F,'IGT Calculation_1stHalf'!A:A,0))</f>
        <v>1176686.5</v>
      </c>
      <c r="L319" s="30">
        <f>INDEX('IGT Calculation_1stHalf'!K:K,MATCH(A:A&amp;"-"&amp;G:G&amp;"-"&amp;E:E&amp;"-"&amp;F:F,'IGT Calculation_1stHalf'!A:A,0))</f>
        <v>508201.49</v>
      </c>
      <c r="M319" s="36">
        <f t="shared" si="19"/>
        <v>1066749.77</v>
      </c>
      <c r="N319" s="37">
        <f t="shared" si="20"/>
        <v>460720.69</v>
      </c>
    </row>
    <row r="320" spans="1:14" x14ac:dyDescent="0.25">
      <c r="A320" s="49" t="s">
        <v>70</v>
      </c>
      <c r="B320" t="s">
        <v>61</v>
      </c>
      <c r="C320" s="27">
        <v>312552988.97039735</v>
      </c>
      <c r="D320" t="s">
        <v>61</v>
      </c>
      <c r="E320" t="s">
        <v>22</v>
      </c>
      <c r="F320" t="s">
        <v>14</v>
      </c>
      <c r="G320" t="s">
        <v>121</v>
      </c>
      <c r="H320" s="29">
        <f>_xlfn.IFS(F320="STAR Kids",INDEX('ATLIS Percentages'!D:D,MATCH($G:$G&amp;" "&amp;$E:$E,'ATLIS Percentages'!$A:$A,0)),
F320="STAR+PLUS",INDEX('ATLIS Percentages'!E:E,MATCH($G:$G&amp;" "&amp;$E:$E,'ATLIS Percentages'!$A:$A,0)),
F320="STAR",INDEX('ATLIS Percentages'!F:F,MATCH($G:$G&amp;" "&amp;$E:$E,'ATLIS Percentages'!$A:$A,0)))</f>
        <v>7.7309242762675222E-4</v>
      </c>
      <c r="I320" s="30">
        <f t="shared" si="17"/>
        <v>241632.35</v>
      </c>
      <c r="J320" s="30">
        <f t="shared" si="18"/>
        <v>104359.08</v>
      </c>
      <c r="K320" s="30">
        <f>INDEX('IGT Calculation_1stHalf'!J:J,MATCH($A:$A&amp;"-"&amp;$G:$G&amp;"-"&amp;$E:$E&amp;"-"&amp;$F:$F,'IGT Calculation_1stHalf'!A:A,0))</f>
        <v>130143.89</v>
      </c>
      <c r="L320" s="30">
        <f>INDEX('IGT Calculation_1stHalf'!K:K,MATCH(A:A&amp;"-"&amp;G:G&amp;"-"&amp;E:E&amp;"-"&amp;F:F,'IGT Calculation_1stHalf'!A:A,0))</f>
        <v>56208.1</v>
      </c>
      <c r="M320" s="36">
        <f t="shared" si="19"/>
        <v>111488.46</v>
      </c>
      <c r="N320" s="37">
        <f t="shared" si="20"/>
        <v>48150.97</v>
      </c>
    </row>
    <row r="321" spans="1:14" x14ac:dyDescent="0.25">
      <c r="A321" s="49" t="s">
        <v>43</v>
      </c>
      <c r="B321" t="s">
        <v>44</v>
      </c>
      <c r="C321" s="27">
        <v>184943740.84731835</v>
      </c>
      <c r="D321" t="s">
        <v>44</v>
      </c>
      <c r="E321" t="s">
        <v>45</v>
      </c>
      <c r="F321" t="s">
        <v>14</v>
      </c>
      <c r="G321" t="s">
        <v>121</v>
      </c>
      <c r="H321" s="29">
        <f>_xlfn.IFS(F321="STAR Kids",INDEX('ATLIS Percentages'!D:D,MATCH($G:$G&amp;" "&amp;$E:$E,'ATLIS Percentages'!$A:$A,0)),
F321="STAR+PLUS",INDEX('ATLIS Percentages'!E:E,MATCH($G:$G&amp;" "&amp;$E:$E,'ATLIS Percentages'!$A:$A,0)),
F321="STAR",INDEX('ATLIS Percentages'!F:F,MATCH($G:$G&amp;" "&amp;$E:$E,'ATLIS Percentages'!$A:$A,0)))</f>
        <v>0</v>
      </c>
      <c r="I321" s="30">
        <f t="shared" si="17"/>
        <v>0</v>
      </c>
      <c r="J321" s="30">
        <f t="shared" si="18"/>
        <v>0</v>
      </c>
      <c r="K321" s="30">
        <f>INDEX('IGT Calculation_1stHalf'!J:J,MATCH($A:$A&amp;"-"&amp;$G:$G&amp;"-"&amp;$E:$E&amp;"-"&amp;$F:$F,'IGT Calculation_1stHalf'!A:A,0))</f>
        <v>0</v>
      </c>
      <c r="L321" s="30">
        <f>INDEX('IGT Calculation_1stHalf'!K:K,MATCH(A:A&amp;"-"&amp;G:G&amp;"-"&amp;E:E&amp;"-"&amp;F:F,'IGT Calculation_1stHalf'!A:A,0))</f>
        <v>0</v>
      </c>
      <c r="M321" s="36">
        <f t="shared" si="19"/>
        <v>0</v>
      </c>
      <c r="N321" s="37">
        <f t="shared" si="20"/>
        <v>0</v>
      </c>
    </row>
    <row r="322" spans="1:14" x14ac:dyDescent="0.25">
      <c r="A322" s="49" t="s">
        <v>15</v>
      </c>
      <c r="B322" t="s">
        <v>16</v>
      </c>
      <c r="C322" s="27">
        <v>396021567.67895341</v>
      </c>
      <c r="D322" t="s">
        <v>16</v>
      </c>
      <c r="E322" t="s">
        <v>13</v>
      </c>
      <c r="F322" t="s">
        <v>14</v>
      </c>
      <c r="G322" t="s">
        <v>121</v>
      </c>
      <c r="H322" s="29">
        <f>_xlfn.IFS(F322="STAR Kids",INDEX('ATLIS Percentages'!D:D,MATCH($G:$G&amp;" "&amp;$E:$E,'ATLIS Percentages'!$A:$A,0)),
F322="STAR+PLUS",INDEX('ATLIS Percentages'!E:E,MATCH($G:$G&amp;" "&amp;$E:$E,'ATLIS Percentages'!$A:$A,0)),
F322="STAR",INDEX('ATLIS Percentages'!F:F,MATCH($G:$G&amp;" "&amp;$E:$E,'ATLIS Percentages'!$A:$A,0)))</f>
        <v>7.5478212924626415E-4</v>
      </c>
      <c r="I322" s="30">
        <f t="shared" si="17"/>
        <v>298910</v>
      </c>
      <c r="J322" s="30">
        <f t="shared" si="18"/>
        <v>129096.84</v>
      </c>
      <c r="K322" s="30">
        <f>INDEX('IGT Calculation_1stHalf'!J:J,MATCH($A:$A&amp;"-"&amp;$G:$G&amp;"-"&amp;$E:$E&amp;"-"&amp;$F:$F,'IGT Calculation_1stHalf'!A:A,0))</f>
        <v>157351.13</v>
      </c>
      <c r="L322" s="30">
        <f>INDEX('IGT Calculation_1stHalf'!K:K,MATCH(A:A&amp;"-"&amp;G:G&amp;"-"&amp;E:E&amp;"-"&amp;F:F,'IGT Calculation_1stHalf'!A:A,0))</f>
        <v>67958.69</v>
      </c>
      <c r="M322" s="36">
        <f t="shared" si="19"/>
        <v>141558.87</v>
      </c>
      <c r="N322" s="37">
        <f t="shared" si="20"/>
        <v>61138.14</v>
      </c>
    </row>
    <row r="323" spans="1:14" x14ac:dyDescent="0.25">
      <c r="A323" s="49" t="s">
        <v>82</v>
      </c>
      <c r="B323" t="s">
        <v>8</v>
      </c>
      <c r="C323" s="27">
        <v>155560012.94350815</v>
      </c>
      <c r="D323" t="s">
        <v>8</v>
      </c>
      <c r="E323" t="s">
        <v>41</v>
      </c>
      <c r="F323" t="s">
        <v>14</v>
      </c>
      <c r="G323" t="s">
        <v>121</v>
      </c>
      <c r="H323" s="29">
        <f>_xlfn.IFS(F323="STAR Kids",INDEX('ATLIS Percentages'!D:D,MATCH($G:$G&amp;" "&amp;$E:$E,'ATLIS Percentages'!$A:$A,0)),
F323="STAR+PLUS",INDEX('ATLIS Percentages'!E:E,MATCH($G:$G&amp;" "&amp;$E:$E,'ATLIS Percentages'!$A:$A,0)),
F323="STAR",INDEX('ATLIS Percentages'!F:F,MATCH($G:$G&amp;" "&amp;$E:$E,'ATLIS Percentages'!$A:$A,0)))</f>
        <v>3.0947751897437768E-3</v>
      </c>
      <c r="I323" s="30">
        <f t="shared" si="17"/>
        <v>481423.27</v>
      </c>
      <c r="J323" s="30">
        <f t="shared" si="18"/>
        <v>207922.86</v>
      </c>
      <c r="K323" s="30">
        <f>INDEX('IGT Calculation_1stHalf'!J:J,MATCH($A:$A&amp;"-"&amp;$G:$G&amp;"-"&amp;$E:$E&amp;"-"&amp;$F:$F,'IGT Calculation_1stHalf'!A:A,0))</f>
        <v>217438.65</v>
      </c>
      <c r="L323" s="30">
        <f>INDEX('IGT Calculation_1stHalf'!K:K,MATCH(A:A&amp;"-"&amp;G:G&amp;"-"&amp;E:E&amp;"-"&amp;F:F,'IGT Calculation_1stHalf'!A:A,0))</f>
        <v>93910.01</v>
      </c>
      <c r="M323" s="36">
        <f t="shared" si="19"/>
        <v>263984.62</v>
      </c>
      <c r="N323" s="37">
        <f t="shared" si="20"/>
        <v>114012.85</v>
      </c>
    </row>
    <row r="324" spans="1:14" x14ac:dyDescent="0.25">
      <c r="A324" s="49" t="s">
        <v>29</v>
      </c>
      <c r="B324" t="s">
        <v>12</v>
      </c>
      <c r="C324" s="27">
        <v>317015699.74112809</v>
      </c>
      <c r="D324" t="s">
        <v>12</v>
      </c>
      <c r="E324" t="s">
        <v>22</v>
      </c>
      <c r="F324" t="s">
        <v>14</v>
      </c>
      <c r="G324" t="s">
        <v>121</v>
      </c>
      <c r="H324" s="29">
        <f>_xlfn.IFS(F324="STAR Kids",INDEX('ATLIS Percentages'!D:D,MATCH($G:$G&amp;" "&amp;$E:$E,'ATLIS Percentages'!$A:$A,0)),
F324="STAR+PLUS",INDEX('ATLIS Percentages'!E:E,MATCH($G:$G&amp;" "&amp;$E:$E,'ATLIS Percentages'!$A:$A,0)),
F324="STAR",INDEX('ATLIS Percentages'!F:F,MATCH($G:$G&amp;" "&amp;$E:$E,'ATLIS Percentages'!$A:$A,0)))</f>
        <v>7.7309242762675222E-4</v>
      </c>
      <c r="I324" s="30">
        <f t="shared" si="17"/>
        <v>245082.44</v>
      </c>
      <c r="J324" s="30">
        <f t="shared" si="18"/>
        <v>105849.15</v>
      </c>
      <c r="K324" s="30">
        <f>INDEX('IGT Calculation_1stHalf'!J:J,MATCH($A:$A&amp;"-"&amp;$G:$G&amp;"-"&amp;$E:$E&amp;"-"&amp;$F:$F,'IGT Calculation_1stHalf'!A:A,0))</f>
        <v>128966.45</v>
      </c>
      <c r="L324" s="30">
        <f>INDEX('IGT Calculation_1stHalf'!K:K,MATCH(A:A&amp;"-"&amp;G:G&amp;"-"&amp;E:E&amp;"-"&amp;F:F,'IGT Calculation_1stHalf'!A:A,0))</f>
        <v>55699.58</v>
      </c>
      <c r="M324" s="36">
        <f t="shared" si="19"/>
        <v>116115.99</v>
      </c>
      <c r="N324" s="37">
        <f t="shared" si="20"/>
        <v>50149.57</v>
      </c>
    </row>
    <row r="325" spans="1:14" x14ac:dyDescent="0.25">
      <c r="A325" s="49" t="s">
        <v>85</v>
      </c>
      <c r="B325" t="s">
        <v>12</v>
      </c>
      <c r="C325" s="27">
        <v>89610880.908871725</v>
      </c>
      <c r="D325" t="s">
        <v>12</v>
      </c>
      <c r="E325" t="s">
        <v>20</v>
      </c>
      <c r="F325" t="s">
        <v>14</v>
      </c>
      <c r="G325" t="s">
        <v>121</v>
      </c>
      <c r="H325" s="29">
        <f>_xlfn.IFS(F325="STAR Kids",INDEX('ATLIS Percentages'!D:D,MATCH($G:$G&amp;" "&amp;$E:$E,'ATLIS Percentages'!$A:$A,0)),
F325="STAR+PLUS",INDEX('ATLIS Percentages'!E:E,MATCH($G:$G&amp;" "&amp;$E:$E,'ATLIS Percentages'!$A:$A,0)),
F325="STAR",INDEX('ATLIS Percentages'!F:F,MATCH($G:$G&amp;" "&amp;$E:$E,'ATLIS Percentages'!$A:$A,0)))</f>
        <v>1.48497487347694E-4</v>
      </c>
      <c r="I325" s="30">
        <f t="shared" ref="I325:I388" si="21">ROUND(C325*H325,2)</f>
        <v>13306.99</v>
      </c>
      <c r="J325" s="30">
        <f t="shared" ref="J325:J388" si="22">ROUND(I325*$J$1*1.08,2)</f>
        <v>5747.18</v>
      </c>
      <c r="K325" s="30">
        <f>INDEX('IGT Calculation_1stHalf'!J:J,MATCH($A:$A&amp;"-"&amp;$G:$G&amp;"-"&amp;$E:$E&amp;"-"&amp;$F:$F,'IGT Calculation_1stHalf'!A:A,0))</f>
        <v>4418.34</v>
      </c>
      <c r="L325" s="30">
        <f>INDEX('IGT Calculation_1stHalf'!K:K,MATCH(A:A&amp;"-"&amp;G:G&amp;"-"&amp;E:E&amp;"-"&amp;F:F,'IGT Calculation_1stHalf'!A:A,0))</f>
        <v>1908.25</v>
      </c>
      <c r="M325" s="36">
        <f t="shared" ref="M325:M388" si="23">ROUND(I325-K325,2)</f>
        <v>8888.65</v>
      </c>
      <c r="N325" s="37">
        <f t="shared" ref="N325:N388" si="24">ROUND(M325*$J$1*1.08,2)</f>
        <v>3838.94</v>
      </c>
    </row>
    <row r="326" spans="1:14" x14ac:dyDescent="0.25">
      <c r="A326" s="49" t="s">
        <v>69</v>
      </c>
      <c r="B326" t="s">
        <v>12</v>
      </c>
      <c r="C326" s="27">
        <v>47500671.660213798</v>
      </c>
      <c r="D326" t="s">
        <v>12</v>
      </c>
      <c r="E326" t="s">
        <v>66</v>
      </c>
      <c r="F326" t="s">
        <v>14</v>
      </c>
      <c r="G326" t="s">
        <v>121</v>
      </c>
      <c r="H326" s="29">
        <f>_xlfn.IFS(F326="STAR Kids",INDEX('ATLIS Percentages'!D:D,MATCH($G:$G&amp;" "&amp;$E:$E,'ATLIS Percentages'!$A:$A,0)),
F326="STAR+PLUS",INDEX('ATLIS Percentages'!E:E,MATCH($G:$G&amp;" "&amp;$E:$E,'ATLIS Percentages'!$A:$A,0)),
F326="STAR",INDEX('ATLIS Percentages'!F:F,MATCH($G:$G&amp;" "&amp;$E:$E,'ATLIS Percentages'!$A:$A,0)))</f>
        <v>7.4862985810295003E-4</v>
      </c>
      <c r="I326" s="30">
        <f t="shared" si="21"/>
        <v>35560.42</v>
      </c>
      <c r="J326" s="30">
        <f t="shared" si="22"/>
        <v>15358.26</v>
      </c>
      <c r="K326" s="30">
        <f>INDEX('IGT Calculation_1stHalf'!J:J,MATCH($A:$A&amp;"-"&amp;$G:$G&amp;"-"&amp;$E:$E&amp;"-"&amp;$F:$F,'IGT Calculation_1stHalf'!A:A,0))</f>
        <v>12056.22</v>
      </c>
      <c r="L326" s="30">
        <f>INDEX('IGT Calculation_1stHalf'!K:K,MATCH(A:A&amp;"-"&amp;G:G&amp;"-"&amp;E:E&amp;"-"&amp;F:F,'IGT Calculation_1stHalf'!A:A,0))</f>
        <v>5206.9799999999996</v>
      </c>
      <c r="M326" s="36">
        <f t="shared" si="23"/>
        <v>23504.2</v>
      </c>
      <c r="N326" s="37">
        <f t="shared" si="24"/>
        <v>10151.280000000001</v>
      </c>
    </row>
    <row r="327" spans="1:14" x14ac:dyDescent="0.25">
      <c r="A327" s="49" t="s">
        <v>73</v>
      </c>
      <c r="B327" t="s">
        <v>12</v>
      </c>
      <c r="C327" s="27">
        <v>432308060.52458477</v>
      </c>
      <c r="D327" t="s">
        <v>12</v>
      </c>
      <c r="E327" t="s">
        <v>39</v>
      </c>
      <c r="F327" t="s">
        <v>14</v>
      </c>
      <c r="G327" t="s">
        <v>121</v>
      </c>
      <c r="H327" s="29">
        <f>_xlfn.IFS(F327="STAR Kids",INDEX('ATLIS Percentages'!D:D,MATCH($G:$G&amp;" "&amp;$E:$E,'ATLIS Percentages'!$A:$A,0)),
F327="STAR+PLUS",INDEX('ATLIS Percentages'!E:E,MATCH($G:$G&amp;" "&amp;$E:$E,'ATLIS Percentages'!$A:$A,0)),
F327="STAR",INDEX('ATLIS Percentages'!F:F,MATCH($G:$G&amp;" "&amp;$E:$E,'ATLIS Percentages'!$A:$A,0)))</f>
        <v>4.3324881210025766E-4</v>
      </c>
      <c r="I327" s="30">
        <f t="shared" si="21"/>
        <v>187296.95</v>
      </c>
      <c r="J327" s="30">
        <f t="shared" si="22"/>
        <v>80892.05</v>
      </c>
      <c r="K327" s="30">
        <f>INDEX('IGT Calculation_1stHalf'!J:J,MATCH($A:$A&amp;"-"&amp;$G:$G&amp;"-"&amp;$E:$E&amp;"-"&amp;$F:$F,'IGT Calculation_1stHalf'!A:A,0))</f>
        <v>95287.45</v>
      </c>
      <c r="L327" s="30">
        <f>INDEX('IGT Calculation_1stHalf'!K:K,MATCH(A:A&amp;"-"&amp;G:G&amp;"-"&amp;E:E&amp;"-"&amp;F:F,'IGT Calculation_1stHalf'!A:A,0))</f>
        <v>41153.89</v>
      </c>
      <c r="M327" s="36">
        <f t="shared" si="23"/>
        <v>92009.5</v>
      </c>
      <c r="N327" s="37">
        <f t="shared" si="24"/>
        <v>39738.17</v>
      </c>
    </row>
    <row r="328" spans="1:14" x14ac:dyDescent="0.25">
      <c r="A328" s="49" t="s">
        <v>89</v>
      </c>
      <c r="B328" t="s">
        <v>21</v>
      </c>
      <c r="C328" s="27">
        <v>134333078.49758792</v>
      </c>
      <c r="D328" t="s">
        <v>21</v>
      </c>
      <c r="E328" t="s">
        <v>24</v>
      </c>
      <c r="F328" t="s">
        <v>14</v>
      </c>
      <c r="G328" t="s">
        <v>121</v>
      </c>
      <c r="H328" s="29">
        <f>_xlfn.IFS(F328="STAR Kids",INDEX('ATLIS Percentages'!D:D,MATCH($G:$G&amp;" "&amp;$E:$E,'ATLIS Percentages'!$A:$A,0)),
F328="STAR+PLUS",INDEX('ATLIS Percentages'!E:E,MATCH($G:$G&amp;" "&amp;$E:$E,'ATLIS Percentages'!$A:$A,0)),
F328="STAR",INDEX('ATLIS Percentages'!F:F,MATCH($G:$G&amp;" "&amp;$E:$E,'ATLIS Percentages'!$A:$A,0)))</f>
        <v>3.0168069594940054E-3</v>
      </c>
      <c r="I328" s="30">
        <f t="shared" si="21"/>
        <v>405256.97</v>
      </c>
      <c r="J328" s="30">
        <f t="shared" si="22"/>
        <v>175027.24</v>
      </c>
      <c r="K328" s="30">
        <f>INDEX('IGT Calculation_1stHalf'!J:J,MATCH($A:$A&amp;"-"&amp;$G:$G&amp;"-"&amp;$E:$E&amp;"-"&amp;$F:$F,'IGT Calculation_1stHalf'!A:A,0))</f>
        <v>235216.49</v>
      </c>
      <c r="L328" s="30">
        <f>INDEX('IGT Calculation_1stHalf'!K:K,MATCH(A:A&amp;"-"&amp;G:G&amp;"-"&amp;E:E&amp;"-"&amp;F:F,'IGT Calculation_1stHalf'!A:A,0))</f>
        <v>101588.12</v>
      </c>
      <c r="M328" s="36">
        <f t="shared" si="23"/>
        <v>170040.48</v>
      </c>
      <c r="N328" s="37">
        <f t="shared" si="24"/>
        <v>73439.12</v>
      </c>
    </row>
    <row r="329" spans="1:14" x14ac:dyDescent="0.25">
      <c r="A329" s="49" t="s">
        <v>64</v>
      </c>
      <c r="B329" t="s">
        <v>21</v>
      </c>
      <c r="C329" s="27">
        <v>79312817.206732795</v>
      </c>
      <c r="D329" t="s">
        <v>21</v>
      </c>
      <c r="E329" t="s">
        <v>9</v>
      </c>
      <c r="F329" t="s">
        <v>10</v>
      </c>
      <c r="G329" t="s">
        <v>121</v>
      </c>
      <c r="H329" s="29">
        <f>_xlfn.IFS(F329="STAR Kids",INDEX('ATLIS Percentages'!D:D,MATCH($G:$G&amp;" "&amp;$E:$E,'ATLIS Percentages'!$A:$A,0)),
F329="STAR+PLUS",INDEX('ATLIS Percentages'!E:E,MATCH($G:$G&amp;" "&amp;$E:$E,'ATLIS Percentages'!$A:$A,0)),
F329="STAR",INDEX('ATLIS Percentages'!F:F,MATCH($G:$G&amp;" "&amp;$E:$E,'ATLIS Percentages'!$A:$A,0)))</f>
        <v>0</v>
      </c>
      <c r="I329" s="30">
        <f t="shared" si="21"/>
        <v>0</v>
      </c>
      <c r="J329" s="30">
        <f t="shared" si="22"/>
        <v>0</v>
      </c>
      <c r="K329" s="30">
        <f>INDEX('IGT Calculation_1stHalf'!J:J,MATCH($A:$A&amp;"-"&amp;$G:$G&amp;"-"&amp;$E:$E&amp;"-"&amp;$F:$F,'IGT Calculation_1stHalf'!A:A,0))</f>
        <v>0</v>
      </c>
      <c r="L329" s="30">
        <f>INDEX('IGT Calculation_1stHalf'!K:K,MATCH(A:A&amp;"-"&amp;G:G&amp;"-"&amp;E:E&amp;"-"&amp;F:F,'IGT Calculation_1stHalf'!A:A,0))</f>
        <v>0</v>
      </c>
      <c r="M329" s="36">
        <f t="shared" si="23"/>
        <v>0</v>
      </c>
      <c r="N329" s="37">
        <f t="shared" si="24"/>
        <v>0</v>
      </c>
    </row>
    <row r="330" spans="1:14" x14ac:dyDescent="0.25">
      <c r="A330" s="49" t="s">
        <v>7</v>
      </c>
      <c r="B330" t="s">
        <v>8</v>
      </c>
      <c r="C330" s="27">
        <v>285045612.55282086</v>
      </c>
      <c r="D330" t="s">
        <v>8</v>
      </c>
      <c r="E330" t="s">
        <v>9</v>
      </c>
      <c r="F330" t="s">
        <v>10</v>
      </c>
      <c r="G330" t="s">
        <v>121</v>
      </c>
      <c r="H330" s="29">
        <f>_xlfn.IFS(F330="STAR Kids",INDEX('ATLIS Percentages'!D:D,MATCH($G:$G&amp;" "&amp;$E:$E,'ATLIS Percentages'!$A:$A,0)),
F330="STAR+PLUS",INDEX('ATLIS Percentages'!E:E,MATCH($G:$G&amp;" "&amp;$E:$E,'ATLIS Percentages'!$A:$A,0)),
F330="STAR",INDEX('ATLIS Percentages'!F:F,MATCH($G:$G&amp;" "&amp;$E:$E,'ATLIS Percentages'!$A:$A,0)))</f>
        <v>0</v>
      </c>
      <c r="I330" s="30">
        <f t="shared" si="21"/>
        <v>0</v>
      </c>
      <c r="J330" s="30">
        <f t="shared" si="22"/>
        <v>0</v>
      </c>
      <c r="K330" s="30">
        <f>INDEX('IGT Calculation_1stHalf'!J:J,MATCH($A:$A&amp;"-"&amp;$G:$G&amp;"-"&amp;$E:$E&amp;"-"&amp;$F:$F,'IGT Calculation_1stHalf'!A:A,0))</f>
        <v>0</v>
      </c>
      <c r="L330" s="30">
        <f>INDEX('IGT Calculation_1stHalf'!K:K,MATCH(A:A&amp;"-"&amp;G:G&amp;"-"&amp;E:E&amp;"-"&amp;F:F,'IGT Calculation_1stHalf'!A:A,0))</f>
        <v>0</v>
      </c>
      <c r="M330" s="36">
        <f t="shared" si="23"/>
        <v>0</v>
      </c>
      <c r="N330" s="37">
        <f t="shared" si="24"/>
        <v>0</v>
      </c>
    </row>
    <row r="331" spans="1:14" x14ac:dyDescent="0.25">
      <c r="A331" s="49" t="s">
        <v>31</v>
      </c>
      <c r="B331" t="s">
        <v>32</v>
      </c>
      <c r="C331" s="27">
        <v>129443029.58677334</v>
      </c>
      <c r="D331" t="s">
        <v>32</v>
      </c>
      <c r="E331" t="s">
        <v>9</v>
      </c>
      <c r="F331" t="s">
        <v>10</v>
      </c>
      <c r="G331" t="s">
        <v>121</v>
      </c>
      <c r="H331" s="29">
        <f>_xlfn.IFS(F331="STAR Kids",INDEX('ATLIS Percentages'!D:D,MATCH($G:$G&amp;" "&amp;$E:$E,'ATLIS Percentages'!$A:$A,0)),
F331="STAR+PLUS",INDEX('ATLIS Percentages'!E:E,MATCH($G:$G&amp;" "&amp;$E:$E,'ATLIS Percentages'!$A:$A,0)),
F331="STAR",INDEX('ATLIS Percentages'!F:F,MATCH($G:$G&amp;" "&amp;$E:$E,'ATLIS Percentages'!$A:$A,0)))</f>
        <v>0</v>
      </c>
      <c r="I331" s="30">
        <f t="shared" si="21"/>
        <v>0</v>
      </c>
      <c r="J331" s="30">
        <f t="shared" si="22"/>
        <v>0</v>
      </c>
      <c r="K331" s="30">
        <f>INDEX('IGT Calculation_1stHalf'!J:J,MATCH($A:$A&amp;"-"&amp;$G:$G&amp;"-"&amp;$E:$E&amp;"-"&amp;$F:$F,'IGT Calculation_1stHalf'!A:A,0))</f>
        <v>0</v>
      </c>
      <c r="L331" s="30">
        <f>INDEX('IGT Calculation_1stHalf'!K:K,MATCH(A:A&amp;"-"&amp;G:G&amp;"-"&amp;E:E&amp;"-"&amp;F:F,'IGT Calculation_1stHalf'!A:A,0))</f>
        <v>0</v>
      </c>
      <c r="M331" s="36">
        <f t="shared" si="23"/>
        <v>0</v>
      </c>
      <c r="N331" s="37">
        <f t="shared" si="24"/>
        <v>0</v>
      </c>
    </row>
    <row r="332" spans="1:14" x14ac:dyDescent="0.25">
      <c r="A332" s="49" t="s">
        <v>88</v>
      </c>
      <c r="B332" t="s">
        <v>21</v>
      </c>
      <c r="C332" s="27">
        <v>257795917.44256079</v>
      </c>
      <c r="D332" t="s">
        <v>21</v>
      </c>
      <c r="E332" t="s">
        <v>9</v>
      </c>
      <c r="F332" t="s">
        <v>14</v>
      </c>
      <c r="G332" t="s">
        <v>121</v>
      </c>
      <c r="H332" s="29">
        <f>_xlfn.IFS(F332="STAR Kids",INDEX('ATLIS Percentages'!D:D,MATCH($G:$G&amp;" "&amp;$E:$E,'ATLIS Percentages'!$A:$A,0)),
F332="STAR+PLUS",INDEX('ATLIS Percentages'!E:E,MATCH($G:$G&amp;" "&amp;$E:$E,'ATLIS Percentages'!$A:$A,0)),
F332="STAR",INDEX('ATLIS Percentages'!F:F,MATCH($G:$G&amp;" "&amp;$E:$E,'ATLIS Percentages'!$A:$A,0)))</f>
        <v>2.6407069796366249E-2</v>
      </c>
      <c r="I332" s="30">
        <f t="shared" si="21"/>
        <v>6807634.79</v>
      </c>
      <c r="J332" s="30">
        <f t="shared" si="22"/>
        <v>2940163</v>
      </c>
      <c r="K332" s="30">
        <f>INDEX('IGT Calculation_1stHalf'!J:J,MATCH($A:$A&amp;"-"&amp;$G:$G&amp;"-"&amp;$E:$E&amp;"-"&amp;$F:$F,'IGT Calculation_1stHalf'!A:A,0))</f>
        <v>3462914.02</v>
      </c>
      <c r="L332" s="30">
        <f>INDEX('IGT Calculation_1stHalf'!K:K,MATCH(A:A&amp;"-"&amp;G:G&amp;"-"&amp;E:E&amp;"-"&amp;F:F,'IGT Calculation_1stHalf'!A:A,0))</f>
        <v>1495604.86</v>
      </c>
      <c r="M332" s="36">
        <f t="shared" si="23"/>
        <v>3344720.77</v>
      </c>
      <c r="N332" s="37">
        <f t="shared" si="24"/>
        <v>1444558.14</v>
      </c>
    </row>
    <row r="333" spans="1:14" x14ac:dyDescent="0.25">
      <c r="A333" s="49" t="s">
        <v>26</v>
      </c>
      <c r="B333" t="s">
        <v>8</v>
      </c>
      <c r="C333" s="27">
        <v>377269551.43188775</v>
      </c>
      <c r="D333" t="s">
        <v>8</v>
      </c>
      <c r="E333" t="s">
        <v>9</v>
      </c>
      <c r="F333" t="s">
        <v>14</v>
      </c>
      <c r="G333" t="s">
        <v>121</v>
      </c>
      <c r="H333" s="29">
        <f>_xlfn.IFS(F333="STAR Kids",INDEX('ATLIS Percentages'!D:D,MATCH($G:$G&amp;" "&amp;$E:$E,'ATLIS Percentages'!$A:$A,0)),
F333="STAR+PLUS",INDEX('ATLIS Percentages'!E:E,MATCH($G:$G&amp;" "&amp;$E:$E,'ATLIS Percentages'!$A:$A,0)),
F333="STAR",INDEX('ATLIS Percentages'!F:F,MATCH($G:$G&amp;" "&amp;$E:$E,'ATLIS Percentages'!$A:$A,0)))</f>
        <v>2.6407069796366249E-2</v>
      </c>
      <c r="I333" s="30">
        <f t="shared" si="21"/>
        <v>9962583.3800000008</v>
      </c>
      <c r="J333" s="30">
        <f t="shared" si="22"/>
        <v>4302760.0599999996</v>
      </c>
      <c r="K333" s="30">
        <f>INDEX('IGT Calculation_1stHalf'!J:J,MATCH($A:$A&amp;"-"&amp;$G:$G&amp;"-"&amp;$E:$E&amp;"-"&amp;$F:$F,'IGT Calculation_1stHalf'!A:A,0))</f>
        <v>5070062.29</v>
      </c>
      <c r="L333" s="30">
        <f>INDEX('IGT Calculation_1stHalf'!K:K,MATCH(A:A&amp;"-"&amp;G:G&amp;"-"&amp;E:E&amp;"-"&amp;F:F,'IGT Calculation_1stHalf'!A:A,0))</f>
        <v>2189719.34</v>
      </c>
      <c r="M333" s="36">
        <f t="shared" si="23"/>
        <v>4892521.09</v>
      </c>
      <c r="N333" s="37">
        <f t="shared" si="24"/>
        <v>2113040.7200000002</v>
      </c>
    </row>
    <row r="334" spans="1:14" x14ac:dyDescent="0.25">
      <c r="A334" s="48">
        <v>10</v>
      </c>
      <c r="B334" t="s">
        <v>8</v>
      </c>
      <c r="C334" s="27">
        <v>274828212.04970443</v>
      </c>
      <c r="D334" t="s">
        <v>8</v>
      </c>
      <c r="E334" t="s">
        <v>41</v>
      </c>
      <c r="F334" t="s">
        <v>10</v>
      </c>
      <c r="G334" t="s">
        <v>133</v>
      </c>
      <c r="H334" s="29">
        <f>_xlfn.IFS(F334="STAR Kids",INDEX('ATLIS Percentages'!D:D,MATCH($G:$G&amp;" "&amp;$E:$E,'ATLIS Percentages'!$A:$A,0)),
F334="STAR+PLUS",INDEX('ATLIS Percentages'!E:E,MATCH($G:$G&amp;" "&amp;$E:$E,'ATLIS Percentages'!$A:$A,0)),
F334="STAR",INDEX('ATLIS Percentages'!F:F,MATCH($G:$G&amp;" "&amp;$E:$E,'ATLIS Percentages'!$A:$A,0)))</f>
        <v>0</v>
      </c>
      <c r="I334" s="30">
        <f t="shared" si="21"/>
        <v>0</v>
      </c>
      <c r="J334" s="30">
        <f t="shared" si="22"/>
        <v>0</v>
      </c>
      <c r="K334" s="30">
        <f>INDEX('IGT Calculation_1stHalf'!J:J,MATCH($A:$A&amp;"-"&amp;$G:$G&amp;"-"&amp;$E:$E&amp;"-"&amp;$F:$F,'IGT Calculation_1stHalf'!A:A,0))</f>
        <v>0</v>
      </c>
      <c r="L334" s="30">
        <f>INDEX('IGT Calculation_1stHalf'!K:K,MATCH(A:A&amp;"-"&amp;G:G&amp;"-"&amp;E:E&amp;"-"&amp;F:F,'IGT Calculation_1stHalf'!A:A,0))</f>
        <v>0</v>
      </c>
      <c r="M334" s="36">
        <f t="shared" si="23"/>
        <v>0</v>
      </c>
      <c r="N334" s="37">
        <f t="shared" si="24"/>
        <v>0</v>
      </c>
    </row>
    <row r="335" spans="1:14" x14ac:dyDescent="0.25">
      <c r="A335" s="48">
        <v>18</v>
      </c>
      <c r="B335" t="s">
        <v>12</v>
      </c>
      <c r="C335" s="27">
        <v>362599184.45759612</v>
      </c>
      <c r="D335" t="s">
        <v>12</v>
      </c>
      <c r="E335" t="s">
        <v>41</v>
      </c>
      <c r="F335" t="s">
        <v>14</v>
      </c>
      <c r="G335" t="s">
        <v>133</v>
      </c>
      <c r="H335" s="29">
        <f>_xlfn.IFS(F335="STAR Kids",INDEX('ATLIS Percentages'!D:D,MATCH($G:$G&amp;" "&amp;$E:$E,'ATLIS Percentages'!$A:$A,0)),
F335="STAR+PLUS",INDEX('ATLIS Percentages'!E:E,MATCH($G:$G&amp;" "&amp;$E:$E,'ATLIS Percentages'!$A:$A,0)),
F335="STAR",INDEX('ATLIS Percentages'!F:F,MATCH($G:$G&amp;" "&amp;$E:$E,'ATLIS Percentages'!$A:$A,0)))</f>
        <v>0</v>
      </c>
      <c r="I335" s="30">
        <f t="shared" si="21"/>
        <v>0</v>
      </c>
      <c r="J335" s="30">
        <f t="shared" si="22"/>
        <v>0</v>
      </c>
      <c r="K335" s="30">
        <f>INDEX('IGT Calculation_1stHalf'!J:J,MATCH($A:$A&amp;"-"&amp;$G:$G&amp;"-"&amp;$E:$E&amp;"-"&amp;$F:$F,'IGT Calculation_1stHalf'!A:A,0))</f>
        <v>0</v>
      </c>
      <c r="L335" s="30">
        <f>INDEX('IGT Calculation_1stHalf'!K:K,MATCH(A:A&amp;"-"&amp;G:G&amp;"-"&amp;E:E&amp;"-"&amp;F:F,'IGT Calculation_1stHalf'!A:A,0))</f>
        <v>0</v>
      </c>
      <c r="M335" s="36">
        <f t="shared" si="23"/>
        <v>0</v>
      </c>
      <c r="N335" s="37">
        <f t="shared" si="24"/>
        <v>0</v>
      </c>
    </row>
    <row r="336" spans="1:14" x14ac:dyDescent="0.25">
      <c r="A336" s="48">
        <v>19</v>
      </c>
      <c r="B336" t="s">
        <v>21</v>
      </c>
      <c r="C336" s="27">
        <v>0</v>
      </c>
      <c r="D336" t="s">
        <v>21</v>
      </c>
      <c r="E336" t="s">
        <v>41</v>
      </c>
      <c r="F336" t="s">
        <v>14</v>
      </c>
      <c r="G336" t="s">
        <v>133</v>
      </c>
      <c r="H336" s="29">
        <f>_xlfn.IFS(F336="STAR Kids",INDEX('ATLIS Percentages'!D:D,MATCH($G:$G&amp;" "&amp;$E:$E,'ATLIS Percentages'!$A:$A,0)),
F336="STAR+PLUS",INDEX('ATLIS Percentages'!E:E,MATCH($G:$G&amp;" "&amp;$E:$E,'ATLIS Percentages'!$A:$A,0)),
F336="STAR",INDEX('ATLIS Percentages'!F:F,MATCH($G:$G&amp;" "&amp;$E:$E,'ATLIS Percentages'!$A:$A,0)))</f>
        <v>0</v>
      </c>
      <c r="I336" s="30">
        <f t="shared" si="21"/>
        <v>0</v>
      </c>
      <c r="J336" s="30">
        <f t="shared" si="22"/>
        <v>0</v>
      </c>
      <c r="K336" s="30">
        <f>INDEX('IGT Calculation_1stHalf'!J:J,MATCH($A:$A&amp;"-"&amp;$G:$G&amp;"-"&amp;$E:$E&amp;"-"&amp;$F:$F,'IGT Calculation_1stHalf'!A:A,0))</f>
        <v>0</v>
      </c>
      <c r="L336" s="30">
        <f>INDEX('IGT Calculation_1stHalf'!K:K,MATCH(A:A&amp;"-"&amp;G:G&amp;"-"&amp;E:E&amp;"-"&amp;F:F,'IGT Calculation_1stHalf'!A:A,0))</f>
        <v>0</v>
      </c>
      <c r="M336" s="36">
        <f t="shared" si="23"/>
        <v>0</v>
      </c>
      <c r="N336" s="37">
        <f t="shared" si="24"/>
        <v>0</v>
      </c>
    </row>
    <row r="337" spans="1:14" x14ac:dyDescent="0.25">
      <c r="A337" s="48">
        <v>31</v>
      </c>
      <c r="B337" t="s">
        <v>28</v>
      </c>
      <c r="C337" s="27">
        <v>15485129.99347626</v>
      </c>
      <c r="D337" t="s">
        <v>28</v>
      </c>
      <c r="E337" t="s">
        <v>45</v>
      </c>
      <c r="F337" t="s">
        <v>10</v>
      </c>
      <c r="G337" t="s">
        <v>133</v>
      </c>
      <c r="H337" s="29">
        <f>_xlfn.IFS(F337="STAR Kids",INDEX('ATLIS Percentages'!D:D,MATCH($G:$G&amp;" "&amp;$E:$E,'ATLIS Percentages'!$A:$A,0)),
F337="STAR+PLUS",INDEX('ATLIS Percentages'!E:E,MATCH($G:$G&amp;" "&amp;$E:$E,'ATLIS Percentages'!$A:$A,0)),
F337="STAR",INDEX('ATLIS Percentages'!F:F,MATCH($G:$G&amp;" "&amp;$E:$E,'ATLIS Percentages'!$A:$A,0)))</f>
        <v>0</v>
      </c>
      <c r="I337" s="30">
        <f t="shared" si="21"/>
        <v>0</v>
      </c>
      <c r="J337" s="30">
        <f t="shared" si="22"/>
        <v>0</v>
      </c>
      <c r="K337" s="30">
        <f>INDEX('IGT Calculation_1stHalf'!J:J,MATCH($A:$A&amp;"-"&amp;$G:$G&amp;"-"&amp;$E:$E&amp;"-"&amp;$F:$F,'IGT Calculation_1stHalf'!A:A,0))</f>
        <v>0</v>
      </c>
      <c r="L337" s="30">
        <f>INDEX('IGT Calculation_1stHalf'!K:K,MATCH(A:A&amp;"-"&amp;G:G&amp;"-"&amp;E:E&amp;"-"&amp;F:F,'IGT Calculation_1stHalf'!A:A,0))</f>
        <v>0</v>
      </c>
      <c r="M337" s="36">
        <f t="shared" si="23"/>
        <v>0</v>
      </c>
      <c r="N337" s="37">
        <f t="shared" si="24"/>
        <v>0</v>
      </c>
    </row>
    <row r="338" spans="1:14" x14ac:dyDescent="0.25">
      <c r="A338" s="48">
        <v>33</v>
      </c>
      <c r="B338" t="s">
        <v>28</v>
      </c>
      <c r="C338" s="27">
        <v>240220744.86951336</v>
      </c>
      <c r="D338" t="s">
        <v>28</v>
      </c>
      <c r="E338" t="s">
        <v>45</v>
      </c>
      <c r="F338" t="s">
        <v>14</v>
      </c>
      <c r="G338" t="s">
        <v>133</v>
      </c>
      <c r="H338" s="29">
        <f>_xlfn.IFS(F338="STAR Kids",INDEX('ATLIS Percentages'!D:D,MATCH($G:$G&amp;" "&amp;$E:$E,'ATLIS Percentages'!$A:$A,0)),
F338="STAR+PLUS",INDEX('ATLIS Percentages'!E:E,MATCH($G:$G&amp;" "&amp;$E:$E,'ATLIS Percentages'!$A:$A,0)),
F338="STAR",INDEX('ATLIS Percentages'!F:F,MATCH($G:$G&amp;" "&amp;$E:$E,'ATLIS Percentages'!$A:$A,0)))</f>
        <v>0</v>
      </c>
      <c r="I338" s="30">
        <f t="shared" si="21"/>
        <v>0</v>
      </c>
      <c r="J338" s="30">
        <f t="shared" si="22"/>
        <v>0</v>
      </c>
      <c r="K338" s="30">
        <f>INDEX('IGT Calculation_1stHalf'!J:J,MATCH($A:$A&amp;"-"&amp;$G:$G&amp;"-"&amp;$E:$E&amp;"-"&amp;$F:$F,'IGT Calculation_1stHalf'!A:A,0))</f>
        <v>0</v>
      </c>
      <c r="L338" s="30">
        <f>INDEX('IGT Calculation_1stHalf'!K:K,MATCH(A:A&amp;"-"&amp;G:G&amp;"-"&amp;E:E&amp;"-"&amp;F:F,'IGT Calculation_1stHalf'!A:A,0))</f>
        <v>0</v>
      </c>
      <c r="M338" s="36">
        <f t="shared" si="23"/>
        <v>0</v>
      </c>
      <c r="N338" s="37">
        <f t="shared" si="24"/>
        <v>0</v>
      </c>
    </row>
    <row r="339" spans="1:14" x14ac:dyDescent="0.25">
      <c r="A339" s="48">
        <v>34</v>
      </c>
      <c r="B339" t="s">
        <v>21</v>
      </c>
      <c r="C339" s="27">
        <v>0</v>
      </c>
      <c r="D339" t="s">
        <v>21</v>
      </c>
      <c r="E339" t="s">
        <v>45</v>
      </c>
      <c r="F339" t="s">
        <v>14</v>
      </c>
      <c r="G339" t="s">
        <v>133</v>
      </c>
      <c r="H339" s="29">
        <f>_xlfn.IFS(F339="STAR Kids",INDEX('ATLIS Percentages'!D:D,MATCH($G:$G&amp;" "&amp;$E:$E,'ATLIS Percentages'!$A:$A,0)),
F339="STAR+PLUS",INDEX('ATLIS Percentages'!E:E,MATCH($G:$G&amp;" "&amp;$E:$E,'ATLIS Percentages'!$A:$A,0)),
F339="STAR",INDEX('ATLIS Percentages'!F:F,MATCH($G:$G&amp;" "&amp;$E:$E,'ATLIS Percentages'!$A:$A,0)))</f>
        <v>0</v>
      </c>
      <c r="I339" s="30">
        <f t="shared" si="21"/>
        <v>0</v>
      </c>
      <c r="J339" s="30">
        <f t="shared" si="22"/>
        <v>0</v>
      </c>
      <c r="K339" s="30">
        <f>INDEX('IGT Calculation_1stHalf'!J:J,MATCH($A:$A&amp;"-"&amp;$G:$G&amp;"-"&amp;$E:$E&amp;"-"&amp;$F:$F,'IGT Calculation_1stHalf'!A:A,0))</f>
        <v>0</v>
      </c>
      <c r="L339" s="30">
        <f>INDEX('IGT Calculation_1stHalf'!K:K,MATCH(A:A&amp;"-"&amp;G:G&amp;"-"&amp;E:E&amp;"-"&amp;F:F,'IGT Calculation_1stHalf'!A:A,0))</f>
        <v>0</v>
      </c>
      <c r="M339" s="36">
        <f t="shared" si="23"/>
        <v>0</v>
      </c>
      <c r="N339" s="37">
        <f t="shared" si="24"/>
        <v>0</v>
      </c>
    </row>
    <row r="340" spans="1:14" x14ac:dyDescent="0.25">
      <c r="A340" s="48">
        <v>36</v>
      </c>
      <c r="B340" t="s">
        <v>8</v>
      </c>
      <c r="C340" s="27">
        <v>135301844.79795015</v>
      </c>
      <c r="D340" t="s">
        <v>8</v>
      </c>
      <c r="E340" t="s">
        <v>45</v>
      </c>
      <c r="F340" t="s">
        <v>10</v>
      </c>
      <c r="G340" t="s">
        <v>133</v>
      </c>
      <c r="H340" s="29">
        <f>_xlfn.IFS(F340="STAR Kids",INDEX('ATLIS Percentages'!D:D,MATCH($G:$G&amp;" "&amp;$E:$E,'ATLIS Percentages'!$A:$A,0)),
F340="STAR+PLUS",INDEX('ATLIS Percentages'!E:E,MATCH($G:$G&amp;" "&amp;$E:$E,'ATLIS Percentages'!$A:$A,0)),
F340="STAR",INDEX('ATLIS Percentages'!F:F,MATCH($G:$G&amp;" "&amp;$E:$E,'ATLIS Percentages'!$A:$A,0)))</f>
        <v>0</v>
      </c>
      <c r="I340" s="30">
        <f t="shared" si="21"/>
        <v>0</v>
      </c>
      <c r="J340" s="30">
        <f t="shared" si="22"/>
        <v>0</v>
      </c>
      <c r="K340" s="30">
        <f>INDEX('IGT Calculation_1stHalf'!J:J,MATCH($A:$A&amp;"-"&amp;$G:$G&amp;"-"&amp;$E:$E&amp;"-"&amp;$F:$F,'IGT Calculation_1stHalf'!A:A,0))</f>
        <v>0</v>
      </c>
      <c r="L340" s="30">
        <f>INDEX('IGT Calculation_1stHalf'!K:K,MATCH(A:A&amp;"-"&amp;G:G&amp;"-"&amp;E:E&amp;"-"&amp;F:F,'IGT Calculation_1stHalf'!A:A,0))</f>
        <v>0</v>
      </c>
      <c r="M340" s="36">
        <f t="shared" si="23"/>
        <v>0</v>
      </c>
      <c r="N340" s="37">
        <f t="shared" si="24"/>
        <v>0</v>
      </c>
    </row>
    <row r="341" spans="1:14" x14ac:dyDescent="0.25">
      <c r="A341" s="48">
        <v>37</v>
      </c>
      <c r="B341" t="s">
        <v>44</v>
      </c>
      <c r="C341" s="27">
        <v>190301896.30776477</v>
      </c>
      <c r="D341" t="s">
        <v>44</v>
      </c>
      <c r="E341" t="s">
        <v>45</v>
      </c>
      <c r="F341" t="s">
        <v>10</v>
      </c>
      <c r="G341" t="s">
        <v>133</v>
      </c>
      <c r="H341" s="29">
        <f>_xlfn.IFS(F341="STAR Kids",INDEX('ATLIS Percentages'!D:D,MATCH($G:$G&amp;" "&amp;$E:$E,'ATLIS Percentages'!$A:$A,0)),
F341="STAR+PLUS",INDEX('ATLIS Percentages'!E:E,MATCH($G:$G&amp;" "&amp;$E:$E,'ATLIS Percentages'!$A:$A,0)),
F341="STAR",INDEX('ATLIS Percentages'!F:F,MATCH($G:$G&amp;" "&amp;$E:$E,'ATLIS Percentages'!$A:$A,0)))</f>
        <v>0</v>
      </c>
      <c r="I341" s="30">
        <f t="shared" si="21"/>
        <v>0</v>
      </c>
      <c r="J341" s="30">
        <f t="shared" si="22"/>
        <v>0</v>
      </c>
      <c r="K341" s="30">
        <f>INDEX('IGT Calculation_1stHalf'!J:J,MATCH($A:$A&amp;"-"&amp;$G:$G&amp;"-"&amp;$E:$E&amp;"-"&amp;$F:$F,'IGT Calculation_1stHalf'!A:A,0))</f>
        <v>0</v>
      </c>
      <c r="L341" s="30">
        <f>INDEX('IGT Calculation_1stHalf'!K:K,MATCH(A:A&amp;"-"&amp;G:G&amp;"-"&amp;E:E&amp;"-"&amp;F:F,'IGT Calculation_1stHalf'!A:A,0))</f>
        <v>0</v>
      </c>
      <c r="M341" s="36">
        <f t="shared" si="23"/>
        <v>0</v>
      </c>
      <c r="N341" s="37">
        <f t="shared" si="24"/>
        <v>0</v>
      </c>
    </row>
    <row r="342" spans="1:14" x14ac:dyDescent="0.25">
      <c r="A342" s="48">
        <v>40</v>
      </c>
      <c r="B342" t="s">
        <v>8</v>
      </c>
      <c r="C342" s="27">
        <v>403549074.68491966</v>
      </c>
      <c r="D342" t="s">
        <v>8</v>
      </c>
      <c r="E342" t="s">
        <v>22</v>
      </c>
      <c r="F342" t="s">
        <v>10</v>
      </c>
      <c r="G342" t="s">
        <v>133</v>
      </c>
      <c r="H342" s="29">
        <f>_xlfn.IFS(F342="STAR Kids",INDEX('ATLIS Percentages'!D:D,MATCH($G:$G&amp;" "&amp;$E:$E,'ATLIS Percentages'!$A:$A,0)),
F342="STAR+PLUS",INDEX('ATLIS Percentages'!E:E,MATCH($G:$G&amp;" "&amp;$E:$E,'ATLIS Percentages'!$A:$A,0)),
F342="STAR",INDEX('ATLIS Percentages'!F:F,MATCH($G:$G&amp;" "&amp;$E:$E,'ATLIS Percentages'!$A:$A,0)))</f>
        <v>0</v>
      </c>
      <c r="I342" s="30">
        <f t="shared" si="21"/>
        <v>0</v>
      </c>
      <c r="J342" s="30">
        <f t="shared" si="22"/>
        <v>0</v>
      </c>
      <c r="K342" s="30">
        <f>INDEX('IGT Calculation_1stHalf'!J:J,MATCH($A:$A&amp;"-"&amp;$G:$G&amp;"-"&amp;$E:$E&amp;"-"&amp;$F:$F,'IGT Calculation_1stHalf'!A:A,0))</f>
        <v>0</v>
      </c>
      <c r="L342" s="30">
        <f>INDEX('IGT Calculation_1stHalf'!K:K,MATCH(A:A&amp;"-"&amp;G:G&amp;"-"&amp;E:E&amp;"-"&amp;F:F,'IGT Calculation_1stHalf'!A:A,0))</f>
        <v>0</v>
      </c>
      <c r="M342" s="36">
        <f t="shared" si="23"/>
        <v>0</v>
      </c>
      <c r="N342" s="37">
        <f t="shared" si="24"/>
        <v>0</v>
      </c>
    </row>
    <row r="343" spans="1:14" x14ac:dyDescent="0.25">
      <c r="A343" s="48">
        <v>42</v>
      </c>
      <c r="B343" t="s">
        <v>61</v>
      </c>
      <c r="C343" s="27">
        <v>353856334.29277378</v>
      </c>
      <c r="D343" t="s">
        <v>61</v>
      </c>
      <c r="E343" t="s">
        <v>22</v>
      </c>
      <c r="F343" t="s">
        <v>10</v>
      </c>
      <c r="G343" t="s">
        <v>133</v>
      </c>
      <c r="H343" s="29">
        <f>_xlfn.IFS(F343="STAR Kids",INDEX('ATLIS Percentages'!D:D,MATCH($G:$G&amp;" "&amp;$E:$E,'ATLIS Percentages'!$A:$A,0)),
F343="STAR+PLUS",INDEX('ATLIS Percentages'!E:E,MATCH($G:$G&amp;" "&amp;$E:$E,'ATLIS Percentages'!$A:$A,0)),
F343="STAR",INDEX('ATLIS Percentages'!F:F,MATCH($G:$G&amp;" "&amp;$E:$E,'ATLIS Percentages'!$A:$A,0)))</f>
        <v>0</v>
      </c>
      <c r="I343" s="30">
        <f t="shared" si="21"/>
        <v>0</v>
      </c>
      <c r="J343" s="30">
        <f t="shared" si="22"/>
        <v>0</v>
      </c>
      <c r="K343" s="30">
        <f>INDEX('IGT Calculation_1stHalf'!J:J,MATCH($A:$A&amp;"-"&amp;$G:$G&amp;"-"&amp;$E:$E&amp;"-"&amp;$F:$F,'IGT Calculation_1stHalf'!A:A,0))</f>
        <v>0</v>
      </c>
      <c r="L343" s="30">
        <f>INDEX('IGT Calculation_1stHalf'!K:K,MATCH(A:A&amp;"-"&amp;G:G&amp;"-"&amp;E:E&amp;"-"&amp;F:F,'IGT Calculation_1stHalf'!A:A,0))</f>
        <v>0</v>
      </c>
      <c r="M343" s="36">
        <f t="shared" si="23"/>
        <v>0</v>
      </c>
      <c r="N343" s="37">
        <f t="shared" si="24"/>
        <v>0</v>
      </c>
    </row>
    <row r="344" spans="1:14" x14ac:dyDescent="0.25">
      <c r="A344" s="48">
        <v>43</v>
      </c>
      <c r="B344" t="s">
        <v>23</v>
      </c>
      <c r="C344" s="27">
        <v>88665009.041178569</v>
      </c>
      <c r="D344" t="s">
        <v>23</v>
      </c>
      <c r="E344" t="s">
        <v>22</v>
      </c>
      <c r="F344" t="s">
        <v>10</v>
      </c>
      <c r="G344" t="s">
        <v>133</v>
      </c>
      <c r="H344" s="29">
        <f>_xlfn.IFS(F344="STAR Kids",INDEX('ATLIS Percentages'!D:D,MATCH($G:$G&amp;" "&amp;$E:$E,'ATLIS Percentages'!$A:$A,0)),
F344="STAR+PLUS",INDEX('ATLIS Percentages'!E:E,MATCH($G:$G&amp;" "&amp;$E:$E,'ATLIS Percentages'!$A:$A,0)),
F344="STAR",INDEX('ATLIS Percentages'!F:F,MATCH($G:$G&amp;" "&amp;$E:$E,'ATLIS Percentages'!$A:$A,0)))</f>
        <v>0</v>
      </c>
      <c r="I344" s="30">
        <f t="shared" si="21"/>
        <v>0</v>
      </c>
      <c r="J344" s="30">
        <f t="shared" si="22"/>
        <v>0</v>
      </c>
      <c r="K344" s="30">
        <f>INDEX('IGT Calculation_1stHalf'!J:J,MATCH($A:$A&amp;"-"&amp;$G:$G&amp;"-"&amp;$E:$E&amp;"-"&amp;$F:$F,'IGT Calculation_1stHalf'!A:A,0))</f>
        <v>0</v>
      </c>
      <c r="L344" s="30">
        <f>INDEX('IGT Calculation_1stHalf'!K:K,MATCH(A:A&amp;"-"&amp;G:G&amp;"-"&amp;E:E&amp;"-"&amp;F:F,'IGT Calculation_1stHalf'!A:A,0))</f>
        <v>0</v>
      </c>
      <c r="M344" s="36">
        <f t="shared" si="23"/>
        <v>0</v>
      </c>
      <c r="N344" s="37">
        <f t="shared" si="24"/>
        <v>0</v>
      </c>
    </row>
    <row r="345" spans="1:14" x14ac:dyDescent="0.25">
      <c r="A345" s="48">
        <v>44</v>
      </c>
      <c r="B345" t="s">
        <v>21</v>
      </c>
      <c r="C345" s="27">
        <v>27529621.989760906</v>
      </c>
      <c r="D345" t="s">
        <v>21</v>
      </c>
      <c r="E345" t="s">
        <v>22</v>
      </c>
      <c r="F345" t="s">
        <v>10</v>
      </c>
      <c r="G345" t="s">
        <v>133</v>
      </c>
      <c r="H345" s="29">
        <f>_xlfn.IFS(F345="STAR Kids",INDEX('ATLIS Percentages'!D:D,MATCH($G:$G&amp;" "&amp;$E:$E,'ATLIS Percentages'!$A:$A,0)),
F345="STAR+PLUS",INDEX('ATLIS Percentages'!E:E,MATCH($G:$G&amp;" "&amp;$E:$E,'ATLIS Percentages'!$A:$A,0)),
F345="STAR",INDEX('ATLIS Percentages'!F:F,MATCH($G:$G&amp;" "&amp;$E:$E,'ATLIS Percentages'!$A:$A,0)))</f>
        <v>0</v>
      </c>
      <c r="I345" s="30">
        <f t="shared" si="21"/>
        <v>0</v>
      </c>
      <c r="J345" s="30">
        <f t="shared" si="22"/>
        <v>0</v>
      </c>
      <c r="K345" s="30">
        <f>INDEX('IGT Calculation_1stHalf'!J:J,MATCH($A:$A&amp;"-"&amp;$G:$G&amp;"-"&amp;$E:$E&amp;"-"&amp;$F:$F,'IGT Calculation_1stHalf'!A:A,0))</f>
        <v>0</v>
      </c>
      <c r="L345" s="30">
        <f>INDEX('IGT Calculation_1stHalf'!K:K,MATCH(A:A&amp;"-"&amp;G:G&amp;"-"&amp;E:E&amp;"-"&amp;F:F,'IGT Calculation_1stHalf'!A:A,0))</f>
        <v>0</v>
      </c>
      <c r="M345" s="36">
        <f t="shared" si="23"/>
        <v>0</v>
      </c>
      <c r="N345" s="37">
        <f t="shared" si="24"/>
        <v>0</v>
      </c>
    </row>
    <row r="346" spans="1:14" x14ac:dyDescent="0.25">
      <c r="A346" s="48">
        <v>45</v>
      </c>
      <c r="B346" t="s">
        <v>21</v>
      </c>
      <c r="C346" s="27">
        <v>0</v>
      </c>
      <c r="D346" t="s">
        <v>21</v>
      </c>
      <c r="E346" t="s">
        <v>22</v>
      </c>
      <c r="F346" t="s">
        <v>14</v>
      </c>
      <c r="G346" t="s">
        <v>133</v>
      </c>
      <c r="H346" s="29">
        <f>_xlfn.IFS(F346="STAR Kids",INDEX('ATLIS Percentages'!D:D,MATCH($G:$G&amp;" "&amp;$E:$E,'ATLIS Percentages'!$A:$A,0)),
F346="STAR+PLUS",INDEX('ATLIS Percentages'!E:E,MATCH($G:$G&amp;" "&amp;$E:$E,'ATLIS Percentages'!$A:$A,0)),
F346="STAR",INDEX('ATLIS Percentages'!F:F,MATCH($G:$G&amp;" "&amp;$E:$E,'ATLIS Percentages'!$A:$A,0)))</f>
        <v>0</v>
      </c>
      <c r="I346" s="30">
        <f t="shared" si="21"/>
        <v>0</v>
      </c>
      <c r="J346" s="30">
        <f t="shared" si="22"/>
        <v>0</v>
      </c>
      <c r="K346" s="30">
        <f>INDEX('IGT Calculation_1stHalf'!J:J,MATCH($A:$A&amp;"-"&amp;$G:$G&amp;"-"&amp;$E:$E&amp;"-"&amp;$F:$F,'IGT Calculation_1stHalf'!A:A,0))</f>
        <v>0</v>
      </c>
      <c r="L346" s="30">
        <f>INDEX('IGT Calculation_1stHalf'!K:K,MATCH(A:A&amp;"-"&amp;G:G&amp;"-"&amp;E:E&amp;"-"&amp;F:F,'IGT Calculation_1stHalf'!A:A,0))</f>
        <v>0</v>
      </c>
      <c r="M346" s="36">
        <f t="shared" si="23"/>
        <v>0</v>
      </c>
      <c r="N346" s="37">
        <f t="shared" si="24"/>
        <v>0</v>
      </c>
    </row>
    <row r="347" spans="1:14" x14ac:dyDescent="0.25">
      <c r="A347" s="48">
        <v>46</v>
      </c>
      <c r="B347" t="s">
        <v>28</v>
      </c>
      <c r="C347" s="27">
        <v>387614280.51909399</v>
      </c>
      <c r="D347" t="s">
        <v>28</v>
      </c>
      <c r="E347" t="s">
        <v>22</v>
      </c>
      <c r="F347" t="s">
        <v>14</v>
      </c>
      <c r="G347" t="s">
        <v>133</v>
      </c>
      <c r="H347" s="29">
        <f>_xlfn.IFS(F347="STAR Kids",INDEX('ATLIS Percentages'!D:D,MATCH($G:$G&amp;" "&amp;$E:$E,'ATLIS Percentages'!$A:$A,0)),
F347="STAR+PLUS",INDEX('ATLIS Percentages'!E:E,MATCH($G:$G&amp;" "&amp;$E:$E,'ATLIS Percentages'!$A:$A,0)),
F347="STAR",INDEX('ATLIS Percentages'!F:F,MATCH($G:$G&amp;" "&amp;$E:$E,'ATLIS Percentages'!$A:$A,0)))</f>
        <v>0</v>
      </c>
      <c r="I347" s="30">
        <f t="shared" si="21"/>
        <v>0</v>
      </c>
      <c r="J347" s="30">
        <f t="shared" si="22"/>
        <v>0</v>
      </c>
      <c r="K347" s="30">
        <f>INDEX('IGT Calculation_1stHalf'!J:J,MATCH($A:$A&amp;"-"&amp;$G:$G&amp;"-"&amp;$E:$E&amp;"-"&amp;$F:$F,'IGT Calculation_1stHalf'!A:A,0))</f>
        <v>0</v>
      </c>
      <c r="L347" s="30">
        <f>INDEX('IGT Calculation_1stHalf'!K:K,MATCH(A:A&amp;"-"&amp;G:G&amp;"-"&amp;E:E&amp;"-"&amp;F:F,'IGT Calculation_1stHalf'!A:A,0))</f>
        <v>0</v>
      </c>
      <c r="M347" s="36">
        <f t="shared" si="23"/>
        <v>0</v>
      </c>
      <c r="N347" s="37">
        <f t="shared" si="24"/>
        <v>0</v>
      </c>
    </row>
    <row r="348" spans="1:14" x14ac:dyDescent="0.25">
      <c r="A348" s="48">
        <v>47</v>
      </c>
      <c r="B348" t="s">
        <v>8</v>
      </c>
      <c r="C348" s="27">
        <v>0</v>
      </c>
      <c r="D348" t="s">
        <v>8</v>
      </c>
      <c r="E348" t="s">
        <v>22</v>
      </c>
      <c r="F348" t="s">
        <v>14</v>
      </c>
      <c r="G348" t="s">
        <v>133</v>
      </c>
      <c r="H348" s="29">
        <f>_xlfn.IFS(F348="STAR Kids",INDEX('ATLIS Percentages'!D:D,MATCH($G:$G&amp;" "&amp;$E:$E,'ATLIS Percentages'!$A:$A,0)),
F348="STAR+PLUS",INDEX('ATLIS Percentages'!E:E,MATCH($G:$G&amp;" "&amp;$E:$E,'ATLIS Percentages'!$A:$A,0)),
F348="STAR",INDEX('ATLIS Percentages'!F:F,MATCH($G:$G&amp;" "&amp;$E:$E,'ATLIS Percentages'!$A:$A,0)))</f>
        <v>0</v>
      </c>
      <c r="I348" s="30">
        <f t="shared" si="21"/>
        <v>0</v>
      </c>
      <c r="J348" s="30">
        <f t="shared" si="22"/>
        <v>0</v>
      </c>
      <c r="K348" s="30">
        <f>INDEX('IGT Calculation_1stHalf'!J:J,MATCH($A:$A&amp;"-"&amp;$G:$G&amp;"-"&amp;$E:$E&amp;"-"&amp;$F:$F,'IGT Calculation_1stHalf'!A:A,0))</f>
        <v>0</v>
      </c>
      <c r="L348" s="30">
        <f>INDEX('IGT Calculation_1stHalf'!K:K,MATCH(A:A&amp;"-"&amp;G:G&amp;"-"&amp;E:E&amp;"-"&amp;F:F,'IGT Calculation_1stHalf'!A:A,0))</f>
        <v>0</v>
      </c>
      <c r="M348" s="36">
        <f t="shared" si="23"/>
        <v>0</v>
      </c>
      <c r="N348" s="37">
        <f t="shared" si="24"/>
        <v>0</v>
      </c>
    </row>
    <row r="349" spans="1:14" x14ac:dyDescent="0.25">
      <c r="A349" s="48">
        <v>50</v>
      </c>
      <c r="B349" t="s">
        <v>32</v>
      </c>
      <c r="C349" s="27">
        <v>106733398.95375675</v>
      </c>
      <c r="D349" t="s">
        <v>32</v>
      </c>
      <c r="E349" t="s">
        <v>58</v>
      </c>
      <c r="F349" t="s">
        <v>10</v>
      </c>
      <c r="G349" t="s">
        <v>133</v>
      </c>
      <c r="H349" s="29">
        <f>_xlfn.IFS(F349="STAR Kids",INDEX('ATLIS Percentages'!D:D,MATCH($G:$G&amp;" "&amp;$E:$E,'ATLIS Percentages'!$A:$A,0)),
F349="STAR+PLUS",INDEX('ATLIS Percentages'!E:E,MATCH($G:$G&amp;" "&amp;$E:$E,'ATLIS Percentages'!$A:$A,0)),
F349="STAR",INDEX('ATLIS Percentages'!F:F,MATCH($G:$G&amp;" "&amp;$E:$E,'ATLIS Percentages'!$A:$A,0)))</f>
        <v>0</v>
      </c>
      <c r="I349" s="30">
        <f t="shared" si="21"/>
        <v>0</v>
      </c>
      <c r="J349" s="30">
        <f t="shared" si="22"/>
        <v>0</v>
      </c>
      <c r="K349" s="30">
        <f>INDEX('IGT Calculation_1stHalf'!J:J,MATCH($A:$A&amp;"-"&amp;$G:$G&amp;"-"&amp;$E:$E&amp;"-"&amp;$F:$F,'IGT Calculation_1stHalf'!A:A,0))</f>
        <v>0</v>
      </c>
      <c r="L349" s="30">
        <f>INDEX('IGT Calculation_1stHalf'!K:K,MATCH(A:A&amp;"-"&amp;G:G&amp;"-"&amp;E:E&amp;"-"&amp;F:F,'IGT Calculation_1stHalf'!A:A,0))</f>
        <v>0</v>
      </c>
      <c r="M349" s="36">
        <f t="shared" si="23"/>
        <v>0</v>
      </c>
      <c r="N349" s="37">
        <f t="shared" si="24"/>
        <v>0</v>
      </c>
    </row>
    <row r="350" spans="1:14" x14ac:dyDescent="0.25">
      <c r="A350" s="48">
        <v>52</v>
      </c>
      <c r="B350" t="s">
        <v>8</v>
      </c>
      <c r="C350" s="27">
        <v>107123316.70525408</v>
      </c>
      <c r="D350" t="s">
        <v>8</v>
      </c>
      <c r="E350" t="s">
        <v>58</v>
      </c>
      <c r="F350" t="s">
        <v>10</v>
      </c>
      <c r="G350" t="s">
        <v>133</v>
      </c>
      <c r="H350" s="29">
        <f>_xlfn.IFS(F350="STAR Kids",INDEX('ATLIS Percentages'!D:D,MATCH($G:$G&amp;" "&amp;$E:$E,'ATLIS Percentages'!$A:$A,0)),
F350="STAR+PLUS",INDEX('ATLIS Percentages'!E:E,MATCH($G:$G&amp;" "&amp;$E:$E,'ATLIS Percentages'!$A:$A,0)),
F350="STAR",INDEX('ATLIS Percentages'!F:F,MATCH($G:$G&amp;" "&amp;$E:$E,'ATLIS Percentages'!$A:$A,0)))</f>
        <v>0</v>
      </c>
      <c r="I350" s="30">
        <f t="shared" si="21"/>
        <v>0</v>
      </c>
      <c r="J350" s="30">
        <f t="shared" si="22"/>
        <v>0</v>
      </c>
      <c r="K350" s="30">
        <f>INDEX('IGT Calculation_1stHalf'!J:J,MATCH($A:$A&amp;"-"&amp;$G:$G&amp;"-"&amp;$E:$E&amp;"-"&amp;$F:$F,'IGT Calculation_1stHalf'!A:A,0))</f>
        <v>0</v>
      </c>
      <c r="L350" s="30">
        <f>INDEX('IGT Calculation_1stHalf'!K:K,MATCH(A:A&amp;"-"&amp;G:G&amp;"-"&amp;E:E&amp;"-"&amp;F:F,'IGT Calculation_1stHalf'!A:A,0))</f>
        <v>0</v>
      </c>
      <c r="M350" s="36">
        <f t="shared" si="23"/>
        <v>0</v>
      </c>
      <c r="N350" s="37">
        <f t="shared" si="24"/>
        <v>0</v>
      </c>
    </row>
    <row r="351" spans="1:14" x14ac:dyDescent="0.25">
      <c r="A351" s="48">
        <v>53</v>
      </c>
      <c r="B351" t="s">
        <v>21</v>
      </c>
      <c r="C351" s="27">
        <v>24216644.295081925</v>
      </c>
      <c r="D351" t="s">
        <v>21</v>
      </c>
      <c r="E351" t="s">
        <v>58</v>
      </c>
      <c r="F351" t="s">
        <v>10</v>
      </c>
      <c r="G351" t="s">
        <v>133</v>
      </c>
      <c r="H351" s="29">
        <f>_xlfn.IFS(F351="STAR Kids",INDEX('ATLIS Percentages'!D:D,MATCH($G:$G&amp;" "&amp;$E:$E,'ATLIS Percentages'!$A:$A,0)),
F351="STAR+PLUS",INDEX('ATLIS Percentages'!E:E,MATCH($G:$G&amp;" "&amp;$E:$E,'ATLIS Percentages'!$A:$A,0)),
F351="STAR",INDEX('ATLIS Percentages'!F:F,MATCH($G:$G&amp;" "&amp;$E:$E,'ATLIS Percentages'!$A:$A,0)))</f>
        <v>0</v>
      </c>
      <c r="I351" s="30">
        <f t="shared" si="21"/>
        <v>0</v>
      </c>
      <c r="J351" s="30">
        <f t="shared" si="22"/>
        <v>0</v>
      </c>
      <c r="K351" s="30">
        <f>INDEX('IGT Calculation_1stHalf'!J:J,MATCH($A:$A&amp;"-"&amp;$G:$G&amp;"-"&amp;$E:$E&amp;"-"&amp;$F:$F,'IGT Calculation_1stHalf'!A:A,0))</f>
        <v>0</v>
      </c>
      <c r="L351" s="30">
        <f>INDEX('IGT Calculation_1stHalf'!K:K,MATCH(A:A&amp;"-"&amp;G:G&amp;"-"&amp;E:E&amp;"-"&amp;F:F,'IGT Calculation_1stHalf'!A:A,0))</f>
        <v>0</v>
      </c>
      <c r="M351" s="36">
        <f t="shared" si="23"/>
        <v>0</v>
      </c>
      <c r="N351" s="37">
        <f t="shared" si="24"/>
        <v>0</v>
      </c>
    </row>
    <row r="352" spans="1:14" x14ac:dyDescent="0.25">
      <c r="A352" s="48">
        <v>63</v>
      </c>
      <c r="B352" t="s">
        <v>21</v>
      </c>
      <c r="C352" s="27">
        <v>302362552.90110922</v>
      </c>
      <c r="D352" t="s">
        <v>21</v>
      </c>
      <c r="E352" t="s">
        <v>39</v>
      </c>
      <c r="F352" t="s">
        <v>10</v>
      </c>
      <c r="G352" t="s">
        <v>133</v>
      </c>
      <c r="H352" s="29">
        <f>_xlfn.IFS(F352="STAR Kids",INDEX('ATLIS Percentages'!D:D,MATCH($G:$G&amp;" "&amp;$E:$E,'ATLIS Percentages'!$A:$A,0)),
F352="STAR+PLUS",INDEX('ATLIS Percentages'!E:E,MATCH($G:$G&amp;" "&amp;$E:$E,'ATLIS Percentages'!$A:$A,0)),
F352="STAR",INDEX('ATLIS Percentages'!F:F,MATCH($G:$G&amp;" "&amp;$E:$E,'ATLIS Percentages'!$A:$A,0)))</f>
        <v>0</v>
      </c>
      <c r="I352" s="30">
        <f t="shared" si="21"/>
        <v>0</v>
      </c>
      <c r="J352" s="30">
        <f t="shared" si="22"/>
        <v>0</v>
      </c>
      <c r="K352" s="30">
        <f>INDEX('IGT Calculation_1stHalf'!J:J,MATCH($A:$A&amp;"-"&amp;$G:$G&amp;"-"&amp;$E:$E&amp;"-"&amp;$F:$F,'IGT Calculation_1stHalf'!A:A,0))</f>
        <v>0</v>
      </c>
      <c r="L352" s="30">
        <f>INDEX('IGT Calculation_1stHalf'!K:K,MATCH(A:A&amp;"-"&amp;G:G&amp;"-"&amp;E:E&amp;"-"&amp;F:F,'IGT Calculation_1stHalf'!A:A,0))</f>
        <v>0</v>
      </c>
      <c r="M352" s="36">
        <f t="shared" si="23"/>
        <v>0</v>
      </c>
      <c r="N352" s="37">
        <f t="shared" si="24"/>
        <v>0</v>
      </c>
    </row>
    <row r="353" spans="1:14" x14ac:dyDescent="0.25">
      <c r="A353" s="48">
        <v>66</v>
      </c>
      <c r="B353" t="s">
        <v>46</v>
      </c>
      <c r="C353" s="27">
        <v>351107353.77565998</v>
      </c>
      <c r="D353" t="s">
        <v>46</v>
      </c>
      <c r="E353" t="s">
        <v>39</v>
      </c>
      <c r="F353" t="s">
        <v>10</v>
      </c>
      <c r="G353" t="s">
        <v>133</v>
      </c>
      <c r="H353" s="29">
        <f>_xlfn.IFS(F353="STAR Kids",INDEX('ATLIS Percentages'!D:D,MATCH($G:$G&amp;" "&amp;$E:$E,'ATLIS Percentages'!$A:$A,0)),
F353="STAR+PLUS",INDEX('ATLIS Percentages'!E:E,MATCH($G:$G&amp;" "&amp;$E:$E,'ATLIS Percentages'!$A:$A,0)),
F353="STAR",INDEX('ATLIS Percentages'!F:F,MATCH($G:$G&amp;" "&amp;$E:$E,'ATLIS Percentages'!$A:$A,0)))</f>
        <v>0</v>
      </c>
      <c r="I353" s="30">
        <f t="shared" si="21"/>
        <v>0</v>
      </c>
      <c r="J353" s="30">
        <f t="shared" si="22"/>
        <v>0</v>
      </c>
      <c r="K353" s="30">
        <f>INDEX('IGT Calculation_1stHalf'!J:J,MATCH($A:$A&amp;"-"&amp;$G:$G&amp;"-"&amp;$E:$E&amp;"-"&amp;$F:$F,'IGT Calculation_1stHalf'!A:A,0))</f>
        <v>0</v>
      </c>
      <c r="L353" s="30">
        <f>INDEX('IGT Calculation_1stHalf'!K:K,MATCH(A:A&amp;"-"&amp;G:G&amp;"-"&amp;E:E&amp;"-"&amp;F:F,'IGT Calculation_1stHalf'!A:A,0))</f>
        <v>0</v>
      </c>
      <c r="M353" s="36">
        <f t="shared" si="23"/>
        <v>0</v>
      </c>
      <c r="N353" s="37">
        <f t="shared" si="24"/>
        <v>0</v>
      </c>
    </row>
    <row r="354" spans="1:14" x14ac:dyDescent="0.25">
      <c r="A354" s="48">
        <v>67</v>
      </c>
      <c r="B354" t="s">
        <v>23</v>
      </c>
      <c r="C354" s="27">
        <v>289689176.00321686</v>
      </c>
      <c r="D354" t="s">
        <v>23</v>
      </c>
      <c r="E354" t="s">
        <v>39</v>
      </c>
      <c r="F354" t="s">
        <v>10</v>
      </c>
      <c r="G354" t="s">
        <v>133</v>
      </c>
      <c r="H354" s="29">
        <f>_xlfn.IFS(F354="STAR Kids",INDEX('ATLIS Percentages'!D:D,MATCH($G:$G&amp;" "&amp;$E:$E,'ATLIS Percentages'!$A:$A,0)),
F354="STAR+PLUS",INDEX('ATLIS Percentages'!E:E,MATCH($G:$G&amp;" "&amp;$E:$E,'ATLIS Percentages'!$A:$A,0)),
F354="STAR",INDEX('ATLIS Percentages'!F:F,MATCH($G:$G&amp;" "&amp;$E:$E,'ATLIS Percentages'!$A:$A,0)))</f>
        <v>0</v>
      </c>
      <c r="I354" s="30">
        <f t="shared" si="21"/>
        <v>0</v>
      </c>
      <c r="J354" s="30">
        <f t="shared" si="22"/>
        <v>0</v>
      </c>
      <c r="K354" s="30">
        <f>INDEX('IGT Calculation_1stHalf'!J:J,MATCH($A:$A&amp;"-"&amp;$G:$G&amp;"-"&amp;$E:$E&amp;"-"&amp;$F:$F,'IGT Calculation_1stHalf'!A:A,0))</f>
        <v>0</v>
      </c>
      <c r="L354" s="30">
        <f>INDEX('IGT Calculation_1stHalf'!K:K,MATCH(A:A&amp;"-"&amp;G:G&amp;"-"&amp;E:E&amp;"-"&amp;F:F,'IGT Calculation_1stHalf'!A:A,0))</f>
        <v>0</v>
      </c>
      <c r="M354" s="36">
        <f t="shared" si="23"/>
        <v>0</v>
      </c>
      <c r="N354" s="37">
        <f t="shared" si="24"/>
        <v>0</v>
      </c>
    </row>
    <row r="355" spans="1:14" x14ac:dyDescent="0.25">
      <c r="A355" s="48">
        <v>69</v>
      </c>
      <c r="B355" t="s">
        <v>21</v>
      </c>
      <c r="C355" s="27">
        <v>0</v>
      </c>
      <c r="D355" t="s">
        <v>21</v>
      </c>
      <c r="E355" t="s">
        <v>39</v>
      </c>
      <c r="F355" t="s">
        <v>14</v>
      </c>
      <c r="G355" t="s">
        <v>133</v>
      </c>
      <c r="H355" s="29">
        <f>_xlfn.IFS(F355="STAR Kids",INDEX('ATLIS Percentages'!D:D,MATCH($G:$G&amp;" "&amp;$E:$E,'ATLIS Percentages'!$A:$A,0)),
F355="STAR+PLUS",INDEX('ATLIS Percentages'!E:E,MATCH($G:$G&amp;" "&amp;$E:$E,'ATLIS Percentages'!$A:$A,0)),
F355="STAR",INDEX('ATLIS Percentages'!F:F,MATCH($G:$G&amp;" "&amp;$E:$E,'ATLIS Percentages'!$A:$A,0)))</f>
        <v>0</v>
      </c>
      <c r="I355" s="30">
        <f t="shared" si="21"/>
        <v>0</v>
      </c>
      <c r="J355" s="30">
        <f t="shared" si="22"/>
        <v>0</v>
      </c>
      <c r="K355" s="30">
        <f>INDEX('IGT Calculation_1stHalf'!J:J,MATCH($A:$A&amp;"-"&amp;$G:$G&amp;"-"&amp;$E:$E&amp;"-"&amp;$F:$F,'IGT Calculation_1stHalf'!A:A,0))</f>
        <v>0</v>
      </c>
      <c r="L355" s="30">
        <f>INDEX('IGT Calculation_1stHalf'!K:K,MATCH(A:A&amp;"-"&amp;G:G&amp;"-"&amp;E:E&amp;"-"&amp;F:F,'IGT Calculation_1stHalf'!A:A,0))</f>
        <v>0</v>
      </c>
      <c r="M355" s="36">
        <f t="shared" si="23"/>
        <v>0</v>
      </c>
      <c r="N355" s="37">
        <f t="shared" si="24"/>
        <v>0</v>
      </c>
    </row>
    <row r="356" spans="1:14" x14ac:dyDescent="0.25">
      <c r="A356" s="48">
        <v>71</v>
      </c>
      <c r="B356" t="s">
        <v>21</v>
      </c>
      <c r="C356" s="27">
        <v>194483547.1098451</v>
      </c>
      <c r="D356" t="s">
        <v>21</v>
      </c>
      <c r="E356" t="s">
        <v>13</v>
      </c>
      <c r="F356" t="s">
        <v>10</v>
      </c>
      <c r="G356" t="s">
        <v>133</v>
      </c>
      <c r="H356" s="29">
        <f>_xlfn.IFS(F356="STAR Kids",INDEX('ATLIS Percentages'!D:D,MATCH($G:$G&amp;" "&amp;$E:$E,'ATLIS Percentages'!$A:$A,0)),
F356="STAR+PLUS",INDEX('ATLIS Percentages'!E:E,MATCH($G:$G&amp;" "&amp;$E:$E,'ATLIS Percentages'!$A:$A,0)),
F356="STAR",INDEX('ATLIS Percentages'!F:F,MATCH($G:$G&amp;" "&amp;$E:$E,'ATLIS Percentages'!$A:$A,0)))</f>
        <v>0</v>
      </c>
      <c r="I356" s="30">
        <f t="shared" si="21"/>
        <v>0</v>
      </c>
      <c r="J356" s="30">
        <f t="shared" si="22"/>
        <v>0</v>
      </c>
      <c r="K356" s="30">
        <f>INDEX('IGT Calculation_1stHalf'!J:J,MATCH($A:$A&amp;"-"&amp;$G:$G&amp;"-"&amp;$E:$E&amp;"-"&amp;$F:$F,'IGT Calculation_1stHalf'!A:A,0))</f>
        <v>0</v>
      </c>
      <c r="L356" s="30">
        <f>INDEX('IGT Calculation_1stHalf'!K:K,MATCH(A:A&amp;"-"&amp;G:G&amp;"-"&amp;E:E&amp;"-"&amp;F:F,'IGT Calculation_1stHalf'!A:A,0))</f>
        <v>0</v>
      </c>
      <c r="M356" s="36">
        <f t="shared" si="23"/>
        <v>0</v>
      </c>
      <c r="N356" s="37">
        <f t="shared" si="24"/>
        <v>0</v>
      </c>
    </row>
    <row r="357" spans="1:14" x14ac:dyDescent="0.25">
      <c r="A357" s="48">
        <v>72</v>
      </c>
      <c r="B357" t="s">
        <v>4</v>
      </c>
      <c r="C357" s="27">
        <v>1137881823.2435136</v>
      </c>
      <c r="D357" t="s">
        <v>4</v>
      </c>
      <c r="E357" t="s">
        <v>13</v>
      </c>
      <c r="F357" t="s">
        <v>10</v>
      </c>
      <c r="G357" t="s">
        <v>133</v>
      </c>
      <c r="H357" s="29">
        <f>_xlfn.IFS(F357="STAR Kids",INDEX('ATLIS Percentages'!D:D,MATCH($G:$G&amp;" "&amp;$E:$E,'ATLIS Percentages'!$A:$A,0)),
F357="STAR+PLUS",INDEX('ATLIS Percentages'!E:E,MATCH($G:$G&amp;" "&amp;$E:$E,'ATLIS Percentages'!$A:$A,0)),
F357="STAR",INDEX('ATLIS Percentages'!F:F,MATCH($G:$G&amp;" "&amp;$E:$E,'ATLIS Percentages'!$A:$A,0)))</f>
        <v>0</v>
      </c>
      <c r="I357" s="30">
        <f t="shared" si="21"/>
        <v>0</v>
      </c>
      <c r="J357" s="30">
        <f t="shared" si="22"/>
        <v>0</v>
      </c>
      <c r="K357" s="30">
        <f>INDEX('IGT Calculation_1stHalf'!J:J,MATCH($A:$A&amp;"-"&amp;$G:$G&amp;"-"&amp;$E:$E&amp;"-"&amp;$F:$F,'IGT Calculation_1stHalf'!A:A,0))</f>
        <v>0</v>
      </c>
      <c r="L357" s="30">
        <f>INDEX('IGT Calculation_1stHalf'!K:K,MATCH(A:A&amp;"-"&amp;G:G&amp;"-"&amp;E:E&amp;"-"&amp;F:F,'IGT Calculation_1stHalf'!A:A,0))</f>
        <v>0</v>
      </c>
      <c r="M357" s="36">
        <f t="shared" si="23"/>
        <v>0</v>
      </c>
      <c r="N357" s="37">
        <f t="shared" si="24"/>
        <v>0</v>
      </c>
    </row>
    <row r="358" spans="1:14" x14ac:dyDescent="0.25">
      <c r="A358" s="48">
        <v>79</v>
      </c>
      <c r="B358" t="s">
        <v>16</v>
      </c>
      <c r="C358" s="27">
        <v>797949942.53528905</v>
      </c>
      <c r="D358" t="s">
        <v>16</v>
      </c>
      <c r="E358" t="s">
        <v>13</v>
      </c>
      <c r="F358" t="s">
        <v>10</v>
      </c>
      <c r="G358" t="s">
        <v>133</v>
      </c>
      <c r="H358" s="29">
        <f>_xlfn.IFS(F358="STAR Kids",INDEX('ATLIS Percentages'!D:D,MATCH($G:$G&amp;" "&amp;$E:$E,'ATLIS Percentages'!$A:$A,0)),
F358="STAR+PLUS",INDEX('ATLIS Percentages'!E:E,MATCH($G:$G&amp;" "&amp;$E:$E,'ATLIS Percentages'!$A:$A,0)),
F358="STAR",INDEX('ATLIS Percentages'!F:F,MATCH($G:$G&amp;" "&amp;$E:$E,'ATLIS Percentages'!$A:$A,0)))</f>
        <v>0</v>
      </c>
      <c r="I358" s="30">
        <f t="shared" si="21"/>
        <v>0</v>
      </c>
      <c r="J358" s="30">
        <f t="shared" si="22"/>
        <v>0</v>
      </c>
      <c r="K358" s="30">
        <f>INDEX('IGT Calculation_1stHalf'!J:J,MATCH($A:$A&amp;"-"&amp;$G:$G&amp;"-"&amp;$E:$E&amp;"-"&amp;$F:$F,'IGT Calculation_1stHalf'!A:A,0))</f>
        <v>0</v>
      </c>
      <c r="L358" s="30">
        <f>INDEX('IGT Calculation_1stHalf'!K:K,MATCH(A:A&amp;"-"&amp;G:G&amp;"-"&amp;E:E&amp;"-"&amp;F:F,'IGT Calculation_1stHalf'!A:A,0))</f>
        <v>0</v>
      </c>
      <c r="M358" s="36">
        <f t="shared" si="23"/>
        <v>0</v>
      </c>
      <c r="N358" s="37">
        <f t="shared" si="24"/>
        <v>0</v>
      </c>
    </row>
    <row r="359" spans="1:14" x14ac:dyDescent="0.25">
      <c r="A359" s="48">
        <v>82</v>
      </c>
      <c r="B359" t="s">
        <v>33</v>
      </c>
      <c r="C359" s="27">
        <v>286882799.78501832</v>
      </c>
      <c r="D359" t="s">
        <v>33</v>
      </c>
      <c r="E359" t="s">
        <v>24</v>
      </c>
      <c r="F359" t="s">
        <v>10</v>
      </c>
      <c r="G359" t="s">
        <v>133</v>
      </c>
      <c r="H359" s="29">
        <f>_xlfn.IFS(F359="STAR Kids",INDEX('ATLIS Percentages'!D:D,MATCH($G:$G&amp;" "&amp;$E:$E,'ATLIS Percentages'!$A:$A,0)),
F359="STAR+PLUS",INDEX('ATLIS Percentages'!E:E,MATCH($G:$G&amp;" "&amp;$E:$E,'ATLIS Percentages'!$A:$A,0)),
F359="STAR",INDEX('ATLIS Percentages'!F:F,MATCH($G:$G&amp;" "&amp;$E:$E,'ATLIS Percentages'!$A:$A,0)))</f>
        <v>0</v>
      </c>
      <c r="I359" s="30">
        <f t="shared" si="21"/>
        <v>0</v>
      </c>
      <c r="J359" s="30">
        <f t="shared" si="22"/>
        <v>0</v>
      </c>
      <c r="K359" s="30">
        <f>INDEX('IGT Calculation_1stHalf'!J:J,MATCH($A:$A&amp;"-"&amp;$G:$G&amp;"-"&amp;$E:$E&amp;"-"&amp;$F:$F,'IGT Calculation_1stHalf'!A:A,0))</f>
        <v>0</v>
      </c>
      <c r="L359" s="30">
        <f>INDEX('IGT Calculation_1stHalf'!K:K,MATCH(A:A&amp;"-"&amp;G:G&amp;"-"&amp;E:E&amp;"-"&amp;F:F,'IGT Calculation_1stHalf'!A:A,0))</f>
        <v>0</v>
      </c>
      <c r="M359" s="36">
        <f t="shared" si="23"/>
        <v>0</v>
      </c>
      <c r="N359" s="37">
        <f t="shared" si="24"/>
        <v>0</v>
      </c>
    </row>
    <row r="360" spans="1:14" x14ac:dyDescent="0.25">
      <c r="A360" s="48">
        <v>83</v>
      </c>
      <c r="B360" t="s">
        <v>8</v>
      </c>
      <c r="C360" s="27">
        <v>84364643.460140675</v>
      </c>
      <c r="D360" t="s">
        <v>8</v>
      </c>
      <c r="E360" t="s">
        <v>24</v>
      </c>
      <c r="F360" t="s">
        <v>10</v>
      </c>
      <c r="G360" t="s">
        <v>133</v>
      </c>
      <c r="H360" s="29">
        <f>_xlfn.IFS(F360="STAR Kids",INDEX('ATLIS Percentages'!D:D,MATCH($G:$G&amp;" "&amp;$E:$E,'ATLIS Percentages'!$A:$A,0)),
F360="STAR+PLUS",INDEX('ATLIS Percentages'!E:E,MATCH($G:$G&amp;" "&amp;$E:$E,'ATLIS Percentages'!$A:$A,0)),
F360="STAR",INDEX('ATLIS Percentages'!F:F,MATCH($G:$G&amp;" "&amp;$E:$E,'ATLIS Percentages'!$A:$A,0)))</f>
        <v>0</v>
      </c>
      <c r="I360" s="30">
        <f t="shared" si="21"/>
        <v>0</v>
      </c>
      <c r="J360" s="30">
        <f t="shared" si="22"/>
        <v>0</v>
      </c>
      <c r="K360" s="30">
        <f>INDEX('IGT Calculation_1stHalf'!J:J,MATCH($A:$A&amp;"-"&amp;$G:$G&amp;"-"&amp;$E:$E&amp;"-"&amp;$F:$F,'IGT Calculation_1stHalf'!A:A,0))</f>
        <v>0</v>
      </c>
      <c r="L360" s="30">
        <f>INDEX('IGT Calculation_1stHalf'!K:K,MATCH(A:A&amp;"-"&amp;G:G&amp;"-"&amp;E:E&amp;"-"&amp;F:F,'IGT Calculation_1stHalf'!A:A,0))</f>
        <v>0</v>
      </c>
      <c r="M360" s="36">
        <f t="shared" si="23"/>
        <v>0</v>
      </c>
      <c r="N360" s="37">
        <f t="shared" si="24"/>
        <v>0</v>
      </c>
    </row>
    <row r="361" spans="1:14" x14ac:dyDescent="0.25">
      <c r="A361" s="48">
        <v>85</v>
      </c>
      <c r="B361" t="s">
        <v>12</v>
      </c>
      <c r="C361" s="27">
        <v>0</v>
      </c>
      <c r="D361" t="s">
        <v>12</v>
      </c>
      <c r="E361" t="s">
        <v>24</v>
      </c>
      <c r="F361" t="s">
        <v>14</v>
      </c>
      <c r="G361" t="s">
        <v>133</v>
      </c>
      <c r="H361" s="29">
        <f>_xlfn.IFS(F361="STAR Kids",INDEX('ATLIS Percentages'!D:D,MATCH($G:$G&amp;" "&amp;$E:$E,'ATLIS Percentages'!$A:$A,0)),
F361="STAR+PLUS",INDEX('ATLIS Percentages'!E:E,MATCH($G:$G&amp;" "&amp;$E:$E,'ATLIS Percentages'!$A:$A,0)),
F361="STAR",INDEX('ATLIS Percentages'!F:F,MATCH($G:$G&amp;" "&amp;$E:$E,'ATLIS Percentages'!$A:$A,0)))</f>
        <v>0</v>
      </c>
      <c r="I361" s="30">
        <f t="shared" si="21"/>
        <v>0</v>
      </c>
      <c r="J361" s="30">
        <f t="shared" si="22"/>
        <v>0</v>
      </c>
      <c r="K361" s="30">
        <f>INDEX('IGT Calculation_1stHalf'!J:J,MATCH($A:$A&amp;"-"&amp;$G:$G&amp;"-"&amp;$E:$E&amp;"-"&amp;$F:$F,'IGT Calculation_1stHalf'!A:A,0))</f>
        <v>0</v>
      </c>
      <c r="L361" s="30">
        <f>INDEX('IGT Calculation_1stHalf'!K:K,MATCH(A:A&amp;"-"&amp;G:G&amp;"-"&amp;E:E&amp;"-"&amp;F:F,'IGT Calculation_1stHalf'!A:A,0))</f>
        <v>0</v>
      </c>
      <c r="M361" s="36">
        <f t="shared" si="23"/>
        <v>0</v>
      </c>
      <c r="N361" s="37">
        <f t="shared" si="24"/>
        <v>0</v>
      </c>
    </row>
    <row r="362" spans="1:14" x14ac:dyDescent="0.25">
      <c r="A362" s="48">
        <v>86</v>
      </c>
      <c r="B362" t="s">
        <v>8</v>
      </c>
      <c r="C362" s="27">
        <v>307357563.86985391</v>
      </c>
      <c r="D362" t="s">
        <v>8</v>
      </c>
      <c r="E362" t="s">
        <v>24</v>
      </c>
      <c r="F362" t="s">
        <v>14</v>
      </c>
      <c r="G362" t="s">
        <v>133</v>
      </c>
      <c r="H362" s="29">
        <f>_xlfn.IFS(F362="STAR Kids",INDEX('ATLIS Percentages'!D:D,MATCH($G:$G&amp;" "&amp;$E:$E,'ATLIS Percentages'!$A:$A,0)),
F362="STAR+PLUS",INDEX('ATLIS Percentages'!E:E,MATCH($G:$G&amp;" "&amp;$E:$E,'ATLIS Percentages'!$A:$A,0)),
F362="STAR",INDEX('ATLIS Percentages'!F:F,MATCH($G:$G&amp;" "&amp;$E:$E,'ATLIS Percentages'!$A:$A,0)))</f>
        <v>0</v>
      </c>
      <c r="I362" s="30">
        <f t="shared" si="21"/>
        <v>0</v>
      </c>
      <c r="J362" s="30">
        <f t="shared" si="22"/>
        <v>0</v>
      </c>
      <c r="K362" s="30">
        <f>INDEX('IGT Calculation_1stHalf'!J:J,MATCH($A:$A&amp;"-"&amp;$G:$G&amp;"-"&amp;$E:$E&amp;"-"&amp;$F:$F,'IGT Calculation_1stHalf'!A:A,0))</f>
        <v>0</v>
      </c>
      <c r="L362" s="30">
        <f>INDEX('IGT Calculation_1stHalf'!K:K,MATCH(A:A&amp;"-"&amp;G:G&amp;"-"&amp;E:E&amp;"-"&amp;F:F,'IGT Calculation_1stHalf'!A:A,0))</f>
        <v>0</v>
      </c>
      <c r="M362" s="36">
        <f t="shared" si="23"/>
        <v>0</v>
      </c>
      <c r="N362" s="37">
        <f t="shared" si="24"/>
        <v>0</v>
      </c>
    </row>
    <row r="363" spans="1:14" x14ac:dyDescent="0.25">
      <c r="A363" s="48">
        <v>90</v>
      </c>
      <c r="B363" t="s">
        <v>21</v>
      </c>
      <c r="C363" s="27">
        <v>681912518.65225732</v>
      </c>
      <c r="D363" t="s">
        <v>21</v>
      </c>
      <c r="E363" t="s">
        <v>20</v>
      </c>
      <c r="F363" t="s">
        <v>10</v>
      </c>
      <c r="G363" t="s">
        <v>133</v>
      </c>
      <c r="H363" s="29">
        <f>_xlfn.IFS(F363="STAR Kids",INDEX('ATLIS Percentages'!D:D,MATCH($G:$G&amp;" "&amp;$E:$E,'ATLIS Percentages'!$A:$A,0)),
F363="STAR+PLUS",INDEX('ATLIS Percentages'!E:E,MATCH($G:$G&amp;" "&amp;$E:$E,'ATLIS Percentages'!$A:$A,0)),
F363="STAR",INDEX('ATLIS Percentages'!F:F,MATCH($G:$G&amp;" "&amp;$E:$E,'ATLIS Percentages'!$A:$A,0)))</f>
        <v>0</v>
      </c>
      <c r="I363" s="30">
        <f t="shared" si="21"/>
        <v>0</v>
      </c>
      <c r="J363" s="30">
        <f t="shared" si="22"/>
        <v>0</v>
      </c>
      <c r="K363" s="30">
        <f>INDEX('IGT Calculation_1stHalf'!J:J,MATCH($A:$A&amp;"-"&amp;$G:$G&amp;"-"&amp;$E:$E&amp;"-"&amp;$F:$F,'IGT Calculation_1stHalf'!A:A,0))</f>
        <v>0</v>
      </c>
      <c r="L363" s="30">
        <f>INDEX('IGT Calculation_1stHalf'!K:K,MATCH(A:A&amp;"-"&amp;G:G&amp;"-"&amp;E:E&amp;"-"&amp;F:F,'IGT Calculation_1stHalf'!A:A,0))</f>
        <v>0</v>
      </c>
      <c r="M363" s="36">
        <f t="shared" si="23"/>
        <v>0</v>
      </c>
      <c r="N363" s="37">
        <f t="shared" si="24"/>
        <v>0</v>
      </c>
    </row>
    <row r="364" spans="1:14" x14ac:dyDescent="0.25">
      <c r="A364" s="48">
        <v>93</v>
      </c>
      <c r="B364" t="s">
        <v>19</v>
      </c>
      <c r="C364" s="27">
        <v>531607024.91889703</v>
      </c>
      <c r="D364" t="s">
        <v>19</v>
      </c>
      <c r="E364" t="s">
        <v>20</v>
      </c>
      <c r="F364" t="s">
        <v>10</v>
      </c>
      <c r="G364" t="s">
        <v>133</v>
      </c>
      <c r="H364" s="29">
        <f>_xlfn.IFS(F364="STAR Kids",INDEX('ATLIS Percentages'!D:D,MATCH($G:$G&amp;" "&amp;$E:$E,'ATLIS Percentages'!$A:$A,0)),
F364="STAR+PLUS",INDEX('ATLIS Percentages'!E:E,MATCH($G:$G&amp;" "&amp;$E:$E,'ATLIS Percentages'!$A:$A,0)),
F364="STAR",INDEX('ATLIS Percentages'!F:F,MATCH($G:$G&amp;" "&amp;$E:$E,'ATLIS Percentages'!$A:$A,0)))</f>
        <v>0</v>
      </c>
      <c r="I364" s="30">
        <f t="shared" si="21"/>
        <v>0</v>
      </c>
      <c r="J364" s="30">
        <f t="shared" si="22"/>
        <v>0</v>
      </c>
      <c r="K364" s="30">
        <f>INDEX('IGT Calculation_1stHalf'!J:J,MATCH($A:$A&amp;"-"&amp;$G:$G&amp;"-"&amp;$E:$E&amp;"-"&amp;$F:$F,'IGT Calculation_1stHalf'!A:A,0))</f>
        <v>0</v>
      </c>
      <c r="L364" s="30">
        <f>INDEX('IGT Calculation_1stHalf'!K:K,MATCH(A:A&amp;"-"&amp;G:G&amp;"-"&amp;E:E&amp;"-"&amp;F:F,'IGT Calculation_1stHalf'!A:A,0))</f>
        <v>0</v>
      </c>
      <c r="M364" s="36">
        <f t="shared" si="23"/>
        <v>0</v>
      </c>
      <c r="N364" s="37">
        <f t="shared" si="24"/>
        <v>0</v>
      </c>
    </row>
    <row r="365" spans="1:14" x14ac:dyDescent="0.25">
      <c r="A365" s="48">
        <v>95</v>
      </c>
      <c r="B365" t="s">
        <v>28</v>
      </c>
      <c r="C365" s="27">
        <v>153358858.00024587</v>
      </c>
      <c r="D365" t="s">
        <v>28</v>
      </c>
      <c r="E365" t="s">
        <v>20</v>
      </c>
      <c r="F365" t="s">
        <v>10</v>
      </c>
      <c r="G365" t="s">
        <v>133</v>
      </c>
      <c r="H365" s="29">
        <f>_xlfn.IFS(F365="STAR Kids",INDEX('ATLIS Percentages'!D:D,MATCH($G:$G&amp;" "&amp;$E:$E,'ATLIS Percentages'!$A:$A,0)),
F365="STAR+PLUS",INDEX('ATLIS Percentages'!E:E,MATCH($G:$G&amp;" "&amp;$E:$E,'ATLIS Percentages'!$A:$A,0)),
F365="STAR",INDEX('ATLIS Percentages'!F:F,MATCH($G:$G&amp;" "&amp;$E:$E,'ATLIS Percentages'!$A:$A,0)))</f>
        <v>0</v>
      </c>
      <c r="I365" s="30">
        <f t="shared" si="21"/>
        <v>0</v>
      </c>
      <c r="J365" s="30">
        <f t="shared" si="22"/>
        <v>0</v>
      </c>
      <c r="K365" s="30">
        <f>INDEX('IGT Calculation_1stHalf'!J:J,MATCH($A:$A&amp;"-"&amp;$G:$G&amp;"-"&amp;$E:$E&amp;"-"&amp;$F:$F,'IGT Calculation_1stHalf'!A:A,0))</f>
        <v>0</v>
      </c>
      <c r="L365" s="30">
        <f>INDEX('IGT Calculation_1stHalf'!K:K,MATCH(A:A&amp;"-"&amp;G:G&amp;"-"&amp;E:E&amp;"-"&amp;F:F,'IGT Calculation_1stHalf'!A:A,0))</f>
        <v>0</v>
      </c>
      <c r="M365" s="36">
        <f t="shared" si="23"/>
        <v>0</v>
      </c>
      <c r="N365" s="37">
        <f t="shared" si="24"/>
        <v>0</v>
      </c>
    </row>
    <row r="366" spans="1:14" x14ac:dyDescent="0.25">
      <c r="A366" s="49" t="s">
        <v>67</v>
      </c>
      <c r="B366" t="s">
        <v>68</v>
      </c>
      <c r="C366" s="27">
        <v>73197764.632494986</v>
      </c>
      <c r="D366" t="s">
        <v>68</v>
      </c>
      <c r="E366" t="s">
        <v>41</v>
      </c>
      <c r="F366" t="s">
        <v>10</v>
      </c>
      <c r="G366" t="s">
        <v>133</v>
      </c>
      <c r="H366" s="29">
        <f>_xlfn.IFS(F366="STAR Kids",INDEX('ATLIS Percentages'!D:D,MATCH($G:$G&amp;" "&amp;$E:$E,'ATLIS Percentages'!$A:$A,0)),
F366="STAR+PLUS",INDEX('ATLIS Percentages'!E:E,MATCH($G:$G&amp;" "&amp;$E:$E,'ATLIS Percentages'!$A:$A,0)),
F366="STAR",INDEX('ATLIS Percentages'!F:F,MATCH($G:$G&amp;" "&amp;$E:$E,'ATLIS Percentages'!$A:$A,0)))</f>
        <v>0</v>
      </c>
      <c r="I366" s="30">
        <f t="shared" si="21"/>
        <v>0</v>
      </c>
      <c r="J366" s="30">
        <f t="shared" si="22"/>
        <v>0</v>
      </c>
      <c r="K366" s="30">
        <f>INDEX('IGT Calculation_1stHalf'!J:J,MATCH($A:$A&amp;"-"&amp;$G:$G&amp;"-"&amp;$E:$E&amp;"-"&amp;$F:$F,'IGT Calculation_1stHalf'!A:A,0))</f>
        <v>0</v>
      </c>
      <c r="L366" s="30">
        <f>INDEX('IGT Calculation_1stHalf'!K:K,MATCH(A:A&amp;"-"&amp;G:G&amp;"-"&amp;E:E&amp;"-"&amp;F:F,'IGT Calculation_1stHalf'!A:A,0))</f>
        <v>0</v>
      </c>
      <c r="M366" s="36">
        <f t="shared" si="23"/>
        <v>0</v>
      </c>
      <c r="N366" s="37">
        <f t="shared" si="24"/>
        <v>0</v>
      </c>
    </row>
    <row r="367" spans="1:14" x14ac:dyDescent="0.25">
      <c r="A367" s="49" t="s">
        <v>53</v>
      </c>
      <c r="B367" t="s">
        <v>48</v>
      </c>
      <c r="C367" s="27">
        <v>119286250.02137092</v>
      </c>
      <c r="D367" t="s">
        <v>48</v>
      </c>
      <c r="E367" t="s">
        <v>41</v>
      </c>
      <c r="F367" t="s">
        <v>10</v>
      </c>
      <c r="G367" t="s">
        <v>133</v>
      </c>
      <c r="H367" s="29">
        <f>_xlfn.IFS(F367="STAR Kids",INDEX('ATLIS Percentages'!D:D,MATCH($G:$G&amp;" "&amp;$E:$E,'ATLIS Percentages'!$A:$A,0)),
F367="STAR+PLUS",INDEX('ATLIS Percentages'!E:E,MATCH($G:$G&amp;" "&amp;$E:$E,'ATLIS Percentages'!$A:$A,0)),
F367="STAR",INDEX('ATLIS Percentages'!F:F,MATCH($G:$G&amp;" "&amp;$E:$E,'ATLIS Percentages'!$A:$A,0)))</f>
        <v>0</v>
      </c>
      <c r="I367" s="30">
        <f t="shared" si="21"/>
        <v>0</v>
      </c>
      <c r="J367" s="30">
        <f t="shared" si="22"/>
        <v>0</v>
      </c>
      <c r="K367" s="30">
        <f>INDEX('IGT Calculation_1stHalf'!J:J,MATCH($A:$A&amp;"-"&amp;$G:$G&amp;"-"&amp;$E:$E&amp;"-"&amp;$F:$F,'IGT Calculation_1stHalf'!A:A,0))</f>
        <v>0</v>
      </c>
      <c r="L367" s="30">
        <f>INDEX('IGT Calculation_1stHalf'!K:K,MATCH(A:A&amp;"-"&amp;G:G&amp;"-"&amp;E:E&amp;"-"&amp;F:F,'IGT Calculation_1stHalf'!A:A,0))</f>
        <v>0</v>
      </c>
      <c r="M367" s="36">
        <f t="shared" si="23"/>
        <v>0</v>
      </c>
      <c r="N367" s="37">
        <f t="shared" si="24"/>
        <v>0</v>
      </c>
    </row>
    <row r="368" spans="1:14" x14ac:dyDescent="0.25">
      <c r="A368" s="49" t="s">
        <v>38</v>
      </c>
      <c r="B368" t="s">
        <v>12</v>
      </c>
      <c r="C368" s="27">
        <v>10358618.466629151</v>
      </c>
      <c r="D368" t="s">
        <v>12</v>
      </c>
      <c r="E368" t="s">
        <v>24</v>
      </c>
      <c r="F368" t="s">
        <v>10</v>
      </c>
      <c r="G368" t="s">
        <v>133</v>
      </c>
      <c r="H368" s="29">
        <f>_xlfn.IFS(F368="STAR Kids",INDEX('ATLIS Percentages'!D:D,MATCH($G:$G&amp;" "&amp;$E:$E,'ATLIS Percentages'!$A:$A,0)),
F368="STAR+PLUS",INDEX('ATLIS Percentages'!E:E,MATCH($G:$G&amp;" "&amp;$E:$E,'ATLIS Percentages'!$A:$A,0)),
F368="STAR",INDEX('ATLIS Percentages'!F:F,MATCH($G:$G&amp;" "&amp;$E:$E,'ATLIS Percentages'!$A:$A,0)))</f>
        <v>0</v>
      </c>
      <c r="I368" s="30">
        <f t="shared" si="21"/>
        <v>0</v>
      </c>
      <c r="J368" s="30">
        <f t="shared" si="22"/>
        <v>0</v>
      </c>
      <c r="K368" s="30">
        <f>INDEX('IGT Calculation_1stHalf'!J:J,MATCH($A:$A&amp;"-"&amp;$G:$G&amp;"-"&amp;$E:$E&amp;"-"&amp;$F:$F,'IGT Calculation_1stHalf'!A:A,0))</f>
        <v>0</v>
      </c>
      <c r="L368" s="30">
        <f>INDEX('IGT Calculation_1stHalf'!K:K,MATCH(A:A&amp;"-"&amp;G:G&amp;"-"&amp;E:E&amp;"-"&amp;F:F,'IGT Calculation_1stHalf'!A:A,0))</f>
        <v>0</v>
      </c>
      <c r="M368" s="36">
        <f t="shared" si="23"/>
        <v>0</v>
      </c>
      <c r="N368" s="37">
        <f t="shared" si="24"/>
        <v>0</v>
      </c>
    </row>
    <row r="369" spans="1:14" x14ac:dyDescent="0.25">
      <c r="A369" s="49" t="s">
        <v>76</v>
      </c>
      <c r="B369" t="s">
        <v>21</v>
      </c>
      <c r="C369" s="27">
        <v>100113437.08870383</v>
      </c>
      <c r="D369" t="s">
        <v>21</v>
      </c>
      <c r="E369" t="s">
        <v>58</v>
      </c>
      <c r="F369" t="s">
        <v>14</v>
      </c>
      <c r="G369" t="s">
        <v>133</v>
      </c>
      <c r="H369" s="29">
        <f>_xlfn.IFS(F369="STAR Kids",INDEX('ATLIS Percentages'!D:D,MATCH($G:$G&amp;" "&amp;$E:$E,'ATLIS Percentages'!$A:$A,0)),
F369="STAR+PLUS",INDEX('ATLIS Percentages'!E:E,MATCH($G:$G&amp;" "&amp;$E:$E,'ATLIS Percentages'!$A:$A,0)),
F369="STAR",INDEX('ATLIS Percentages'!F:F,MATCH($G:$G&amp;" "&amp;$E:$E,'ATLIS Percentages'!$A:$A,0)))</f>
        <v>0</v>
      </c>
      <c r="I369" s="30">
        <f t="shared" si="21"/>
        <v>0</v>
      </c>
      <c r="J369" s="30">
        <f t="shared" si="22"/>
        <v>0</v>
      </c>
      <c r="K369" s="30">
        <f>INDEX('IGT Calculation_1stHalf'!J:J,MATCH($A:$A&amp;"-"&amp;$G:$G&amp;"-"&amp;$E:$E&amp;"-"&amp;$F:$F,'IGT Calculation_1stHalf'!A:A,0))</f>
        <v>0</v>
      </c>
      <c r="L369" s="30">
        <f>INDEX('IGT Calculation_1stHalf'!K:K,MATCH(A:A&amp;"-"&amp;G:G&amp;"-"&amp;E:E&amp;"-"&amp;F:F,'IGT Calculation_1stHalf'!A:A,0))</f>
        <v>0</v>
      </c>
      <c r="M369" s="36">
        <f t="shared" si="23"/>
        <v>0</v>
      </c>
      <c r="N369" s="37">
        <f t="shared" si="24"/>
        <v>0</v>
      </c>
    </row>
    <row r="370" spans="1:14" x14ac:dyDescent="0.25">
      <c r="A370" s="49" t="s">
        <v>94</v>
      </c>
      <c r="B370" t="s">
        <v>8</v>
      </c>
      <c r="C370" s="27">
        <v>117206397.43237084</v>
      </c>
      <c r="D370" t="s">
        <v>8</v>
      </c>
      <c r="E370" t="s">
        <v>58</v>
      </c>
      <c r="F370" t="s">
        <v>14</v>
      </c>
      <c r="G370" t="s">
        <v>133</v>
      </c>
      <c r="H370" s="29">
        <f>_xlfn.IFS(F370="STAR Kids",INDEX('ATLIS Percentages'!D:D,MATCH($G:$G&amp;" "&amp;$E:$E,'ATLIS Percentages'!$A:$A,0)),
F370="STAR+PLUS",INDEX('ATLIS Percentages'!E:E,MATCH($G:$G&amp;" "&amp;$E:$E,'ATLIS Percentages'!$A:$A,0)),
F370="STAR",INDEX('ATLIS Percentages'!F:F,MATCH($G:$G&amp;" "&amp;$E:$E,'ATLIS Percentages'!$A:$A,0)))</f>
        <v>0</v>
      </c>
      <c r="I370" s="30">
        <f t="shared" si="21"/>
        <v>0</v>
      </c>
      <c r="J370" s="30">
        <f t="shared" si="22"/>
        <v>0</v>
      </c>
      <c r="K370" s="30">
        <f>INDEX('IGT Calculation_1stHalf'!J:J,MATCH($A:$A&amp;"-"&amp;$G:$G&amp;"-"&amp;$E:$E&amp;"-"&amp;$F:$F,'IGT Calculation_1stHalf'!A:A,0))</f>
        <v>0</v>
      </c>
      <c r="L370" s="30">
        <f>INDEX('IGT Calculation_1stHalf'!K:K,MATCH(A:A&amp;"-"&amp;G:G&amp;"-"&amp;E:E&amp;"-"&amp;F:F,'IGT Calculation_1stHalf'!A:A,0))</f>
        <v>0</v>
      </c>
      <c r="M370" s="36">
        <f t="shared" si="23"/>
        <v>0</v>
      </c>
      <c r="N370" s="37">
        <f t="shared" si="24"/>
        <v>0</v>
      </c>
    </row>
    <row r="371" spans="1:14" x14ac:dyDescent="0.25">
      <c r="A371" s="49" t="s">
        <v>90</v>
      </c>
      <c r="B371" t="s">
        <v>28</v>
      </c>
      <c r="C371" s="27">
        <v>77817900.632779434</v>
      </c>
      <c r="D371" t="s">
        <v>28</v>
      </c>
      <c r="E371" t="s">
        <v>13</v>
      </c>
      <c r="F371" t="s">
        <v>10</v>
      </c>
      <c r="G371" t="s">
        <v>133</v>
      </c>
      <c r="H371" s="29">
        <f>_xlfn.IFS(F371="STAR Kids",INDEX('ATLIS Percentages'!D:D,MATCH($G:$G&amp;" "&amp;$E:$E,'ATLIS Percentages'!$A:$A,0)),
F371="STAR+PLUS",INDEX('ATLIS Percentages'!E:E,MATCH($G:$G&amp;" "&amp;$E:$E,'ATLIS Percentages'!$A:$A,0)),
F371="STAR",INDEX('ATLIS Percentages'!F:F,MATCH($G:$G&amp;" "&amp;$E:$E,'ATLIS Percentages'!$A:$A,0)))</f>
        <v>0</v>
      </c>
      <c r="I371" s="30">
        <f t="shared" si="21"/>
        <v>0</v>
      </c>
      <c r="J371" s="30">
        <f t="shared" si="22"/>
        <v>0</v>
      </c>
      <c r="K371" s="30">
        <f>INDEX('IGT Calculation_1stHalf'!J:J,MATCH($A:$A&amp;"-"&amp;$G:$G&amp;"-"&amp;$E:$E&amp;"-"&amp;$F:$F,'IGT Calculation_1stHalf'!A:A,0))</f>
        <v>0</v>
      </c>
      <c r="L371" s="30">
        <f>INDEX('IGT Calculation_1stHalf'!K:K,MATCH(A:A&amp;"-"&amp;G:G&amp;"-"&amp;E:E&amp;"-"&amp;F:F,'IGT Calculation_1stHalf'!A:A,0))</f>
        <v>0</v>
      </c>
      <c r="M371" s="36">
        <f t="shared" si="23"/>
        <v>0</v>
      </c>
      <c r="N371" s="37">
        <f t="shared" si="24"/>
        <v>0</v>
      </c>
    </row>
    <row r="372" spans="1:14" x14ac:dyDescent="0.25">
      <c r="A372" s="49" t="s">
        <v>97</v>
      </c>
      <c r="B372" t="s">
        <v>12</v>
      </c>
      <c r="C372" s="27">
        <v>445637855.48545367</v>
      </c>
      <c r="D372" t="s">
        <v>12</v>
      </c>
      <c r="E372" t="s">
        <v>13</v>
      </c>
      <c r="F372" t="s">
        <v>10</v>
      </c>
      <c r="G372" t="s">
        <v>133</v>
      </c>
      <c r="H372" s="29">
        <f>_xlfn.IFS(F372="STAR Kids",INDEX('ATLIS Percentages'!D:D,MATCH($G:$G&amp;" "&amp;$E:$E,'ATLIS Percentages'!$A:$A,0)),
F372="STAR+PLUS",INDEX('ATLIS Percentages'!E:E,MATCH($G:$G&amp;" "&amp;$E:$E,'ATLIS Percentages'!$A:$A,0)),
F372="STAR",INDEX('ATLIS Percentages'!F:F,MATCH($G:$G&amp;" "&amp;$E:$E,'ATLIS Percentages'!$A:$A,0)))</f>
        <v>0</v>
      </c>
      <c r="I372" s="30">
        <f t="shared" si="21"/>
        <v>0</v>
      </c>
      <c r="J372" s="30">
        <f t="shared" si="22"/>
        <v>0</v>
      </c>
      <c r="K372" s="30">
        <f>INDEX('IGT Calculation_1stHalf'!J:J,MATCH($A:$A&amp;"-"&amp;$G:$G&amp;"-"&amp;$E:$E&amp;"-"&amp;$F:$F,'IGT Calculation_1stHalf'!A:A,0))</f>
        <v>0</v>
      </c>
      <c r="L372" s="30">
        <f>INDEX('IGT Calculation_1stHalf'!K:K,MATCH(A:A&amp;"-"&amp;G:G&amp;"-"&amp;E:E&amp;"-"&amp;F:F,'IGT Calculation_1stHalf'!A:A,0))</f>
        <v>0</v>
      </c>
      <c r="M372" s="36">
        <f t="shared" si="23"/>
        <v>0</v>
      </c>
      <c r="N372" s="37">
        <f t="shared" si="24"/>
        <v>0</v>
      </c>
    </row>
    <row r="373" spans="1:14" x14ac:dyDescent="0.25">
      <c r="A373" s="49" t="s">
        <v>63</v>
      </c>
      <c r="B373" t="s">
        <v>21</v>
      </c>
      <c r="C373" s="27">
        <v>0</v>
      </c>
      <c r="D373" t="s">
        <v>21</v>
      </c>
      <c r="E373" t="s">
        <v>13</v>
      </c>
      <c r="F373" t="s">
        <v>14</v>
      </c>
      <c r="G373" t="s">
        <v>133</v>
      </c>
      <c r="H373" s="29">
        <f>_xlfn.IFS(F373="STAR Kids",INDEX('ATLIS Percentages'!D:D,MATCH($G:$G&amp;" "&amp;$E:$E,'ATLIS Percentages'!$A:$A,0)),
F373="STAR+PLUS",INDEX('ATLIS Percentages'!E:E,MATCH($G:$G&amp;" "&amp;$E:$E,'ATLIS Percentages'!$A:$A,0)),
F373="STAR",INDEX('ATLIS Percentages'!F:F,MATCH($G:$G&amp;" "&amp;$E:$E,'ATLIS Percentages'!$A:$A,0)))</f>
        <v>1.9145672478634797E-4</v>
      </c>
      <c r="I373" s="30">
        <f t="shared" si="21"/>
        <v>0</v>
      </c>
      <c r="J373" s="30">
        <f t="shared" si="22"/>
        <v>0</v>
      </c>
      <c r="K373" s="30">
        <f>INDEX('IGT Calculation_1stHalf'!J:J,MATCH($A:$A&amp;"-"&amp;$G:$G&amp;"-"&amp;$E:$E&amp;"-"&amp;$F:$F,'IGT Calculation_1stHalf'!A:A,0))</f>
        <v>0</v>
      </c>
      <c r="L373" s="30">
        <f>INDEX('IGT Calculation_1stHalf'!K:K,MATCH(A:A&amp;"-"&amp;G:G&amp;"-"&amp;E:E&amp;"-"&amp;F:F,'IGT Calculation_1stHalf'!A:A,0))</f>
        <v>0</v>
      </c>
      <c r="M373" s="36">
        <f t="shared" si="23"/>
        <v>0</v>
      </c>
      <c r="N373" s="37">
        <f t="shared" si="24"/>
        <v>0</v>
      </c>
    </row>
    <row r="374" spans="1:14" x14ac:dyDescent="0.25">
      <c r="A374" s="49" t="s">
        <v>11</v>
      </c>
      <c r="B374" t="s">
        <v>12</v>
      </c>
      <c r="C374" s="27">
        <v>1344486239.1811943</v>
      </c>
      <c r="D374" t="s">
        <v>12</v>
      </c>
      <c r="E374" t="s">
        <v>13</v>
      </c>
      <c r="F374" t="s">
        <v>14</v>
      </c>
      <c r="G374" t="s">
        <v>133</v>
      </c>
      <c r="H374" s="29">
        <f>_xlfn.IFS(F374="STAR Kids",INDEX('ATLIS Percentages'!D:D,MATCH($G:$G&amp;" "&amp;$E:$E,'ATLIS Percentages'!$A:$A,0)),
F374="STAR+PLUS",INDEX('ATLIS Percentages'!E:E,MATCH($G:$G&amp;" "&amp;$E:$E,'ATLIS Percentages'!$A:$A,0)),
F374="STAR",INDEX('ATLIS Percentages'!F:F,MATCH($G:$G&amp;" "&amp;$E:$E,'ATLIS Percentages'!$A:$A,0)))</f>
        <v>1.9145672478634797E-4</v>
      </c>
      <c r="I374" s="30">
        <f t="shared" si="21"/>
        <v>257410.93</v>
      </c>
      <c r="J374" s="30">
        <f t="shared" si="22"/>
        <v>111173.72</v>
      </c>
      <c r="K374" s="30">
        <f>INDEX('IGT Calculation_1stHalf'!J:J,MATCH($A:$A&amp;"-"&amp;$G:$G&amp;"-"&amp;$E:$E&amp;"-"&amp;$F:$F,'IGT Calculation_1stHalf'!A:A,0))</f>
        <v>133945.82</v>
      </c>
      <c r="L374" s="30">
        <f>INDEX('IGT Calculation_1stHalf'!K:K,MATCH(A:A&amp;"-"&amp;G:G&amp;"-"&amp;E:E&amp;"-"&amp;F:F,'IGT Calculation_1stHalf'!A:A,0))</f>
        <v>57850.13</v>
      </c>
      <c r="M374" s="36">
        <f t="shared" si="23"/>
        <v>123465.11</v>
      </c>
      <c r="N374" s="37">
        <f t="shared" si="24"/>
        <v>53323.59</v>
      </c>
    </row>
    <row r="375" spans="1:14" x14ac:dyDescent="0.25">
      <c r="A375" s="49" t="s">
        <v>52</v>
      </c>
      <c r="B375" t="s">
        <v>28</v>
      </c>
      <c r="C375" s="27">
        <v>491194388.96658272</v>
      </c>
      <c r="D375" t="s">
        <v>28</v>
      </c>
      <c r="E375" t="s">
        <v>13</v>
      </c>
      <c r="F375" t="s">
        <v>14</v>
      </c>
      <c r="G375" t="s">
        <v>133</v>
      </c>
      <c r="H375" s="29">
        <f>_xlfn.IFS(F375="STAR Kids",INDEX('ATLIS Percentages'!D:D,MATCH($G:$G&amp;" "&amp;$E:$E,'ATLIS Percentages'!$A:$A,0)),
F375="STAR+PLUS",INDEX('ATLIS Percentages'!E:E,MATCH($G:$G&amp;" "&amp;$E:$E,'ATLIS Percentages'!$A:$A,0)),
F375="STAR",INDEX('ATLIS Percentages'!F:F,MATCH($G:$G&amp;" "&amp;$E:$E,'ATLIS Percentages'!$A:$A,0)))</f>
        <v>1.9145672478634797E-4</v>
      </c>
      <c r="I375" s="30">
        <f t="shared" si="21"/>
        <v>94042.47</v>
      </c>
      <c r="J375" s="30">
        <f t="shared" si="22"/>
        <v>40616.19</v>
      </c>
      <c r="K375" s="30">
        <f>INDEX('IGT Calculation_1stHalf'!J:J,MATCH($A:$A&amp;"-"&amp;$G:$G&amp;"-"&amp;$E:$E&amp;"-"&amp;$F:$F,'IGT Calculation_1stHalf'!A:A,0))</f>
        <v>44879.58</v>
      </c>
      <c r="L375" s="30">
        <f>INDEX('IGT Calculation_1stHalf'!K:K,MATCH(A:A&amp;"-"&amp;G:G&amp;"-"&amp;E:E&amp;"-"&amp;F:F,'IGT Calculation_1stHalf'!A:A,0))</f>
        <v>19383.13</v>
      </c>
      <c r="M375" s="36">
        <f t="shared" si="23"/>
        <v>49162.89</v>
      </c>
      <c r="N375" s="37">
        <f t="shared" si="24"/>
        <v>21233.06</v>
      </c>
    </row>
    <row r="376" spans="1:14" x14ac:dyDescent="0.25">
      <c r="A376" s="49" t="s">
        <v>62</v>
      </c>
      <c r="B376" t="s">
        <v>21</v>
      </c>
      <c r="C376" s="27">
        <v>23139400.913038518</v>
      </c>
      <c r="D376" t="s">
        <v>21</v>
      </c>
      <c r="E376" t="s">
        <v>5</v>
      </c>
      <c r="F376" t="s">
        <v>10</v>
      </c>
      <c r="G376" t="s">
        <v>133</v>
      </c>
      <c r="H376" s="29">
        <f>_xlfn.IFS(F376="STAR Kids",INDEX('ATLIS Percentages'!D:D,MATCH($G:$G&amp;" "&amp;$E:$E,'ATLIS Percentages'!$A:$A,0)),
F376="STAR+PLUS",INDEX('ATLIS Percentages'!E:E,MATCH($G:$G&amp;" "&amp;$E:$E,'ATLIS Percentages'!$A:$A,0)),
F376="STAR",INDEX('ATLIS Percentages'!F:F,MATCH($G:$G&amp;" "&amp;$E:$E,'ATLIS Percentages'!$A:$A,0)))</f>
        <v>0</v>
      </c>
      <c r="I376" s="30">
        <f t="shared" si="21"/>
        <v>0</v>
      </c>
      <c r="J376" s="30">
        <f t="shared" si="22"/>
        <v>0</v>
      </c>
      <c r="K376" s="30">
        <f>INDEX('IGT Calculation_1stHalf'!J:J,MATCH($A:$A&amp;"-"&amp;$G:$G&amp;"-"&amp;$E:$E&amp;"-"&amp;$F:$F,'IGT Calculation_1stHalf'!A:A,0))</f>
        <v>0</v>
      </c>
      <c r="L376" s="30">
        <f>INDEX('IGT Calculation_1stHalf'!K:K,MATCH(A:A&amp;"-"&amp;G:G&amp;"-"&amp;E:E&amp;"-"&amp;F:F,'IGT Calculation_1stHalf'!A:A,0))</f>
        <v>0</v>
      </c>
      <c r="M376" s="36">
        <f t="shared" si="23"/>
        <v>0</v>
      </c>
      <c r="N376" s="37">
        <f t="shared" si="24"/>
        <v>0</v>
      </c>
    </row>
    <row r="377" spans="1:14" x14ac:dyDescent="0.25">
      <c r="A377" s="49" t="s">
        <v>93</v>
      </c>
      <c r="B377" t="s">
        <v>16</v>
      </c>
      <c r="C377" s="27">
        <v>64865126.863660857</v>
      </c>
      <c r="D377" t="s">
        <v>16</v>
      </c>
      <c r="E377" t="s">
        <v>5</v>
      </c>
      <c r="F377" t="s">
        <v>10</v>
      </c>
      <c r="G377" t="s">
        <v>133</v>
      </c>
      <c r="H377" s="29">
        <f>_xlfn.IFS(F377="STAR Kids",INDEX('ATLIS Percentages'!D:D,MATCH($G:$G&amp;" "&amp;$E:$E,'ATLIS Percentages'!$A:$A,0)),
F377="STAR+PLUS",INDEX('ATLIS Percentages'!E:E,MATCH($G:$G&amp;" "&amp;$E:$E,'ATLIS Percentages'!$A:$A,0)),
F377="STAR",INDEX('ATLIS Percentages'!F:F,MATCH($G:$G&amp;" "&amp;$E:$E,'ATLIS Percentages'!$A:$A,0)))</f>
        <v>0</v>
      </c>
      <c r="I377" s="30">
        <f t="shared" si="21"/>
        <v>0</v>
      </c>
      <c r="J377" s="30">
        <f t="shared" si="22"/>
        <v>0</v>
      </c>
      <c r="K377" s="30">
        <f>INDEX('IGT Calculation_1stHalf'!J:J,MATCH($A:$A&amp;"-"&amp;$G:$G&amp;"-"&amp;$E:$E&amp;"-"&amp;$F:$F,'IGT Calculation_1stHalf'!A:A,0))</f>
        <v>0</v>
      </c>
      <c r="L377" s="30">
        <f>INDEX('IGT Calculation_1stHalf'!K:K,MATCH(A:A&amp;"-"&amp;G:G&amp;"-"&amp;E:E&amp;"-"&amp;F:F,'IGT Calculation_1stHalf'!A:A,0))</f>
        <v>0</v>
      </c>
      <c r="M377" s="36">
        <f t="shared" si="23"/>
        <v>0</v>
      </c>
      <c r="N377" s="37">
        <f t="shared" si="24"/>
        <v>0</v>
      </c>
    </row>
    <row r="378" spans="1:14" x14ac:dyDescent="0.25">
      <c r="A378" s="49" t="s">
        <v>87</v>
      </c>
      <c r="B378" t="s">
        <v>28</v>
      </c>
      <c r="C378" s="27">
        <v>14120781.308265431</v>
      </c>
      <c r="D378" t="s">
        <v>28</v>
      </c>
      <c r="E378" t="s">
        <v>5</v>
      </c>
      <c r="F378" t="s">
        <v>10</v>
      </c>
      <c r="G378" t="s">
        <v>133</v>
      </c>
      <c r="H378" s="29">
        <f>_xlfn.IFS(F378="STAR Kids",INDEX('ATLIS Percentages'!D:D,MATCH($G:$G&amp;" "&amp;$E:$E,'ATLIS Percentages'!$A:$A,0)),
F378="STAR+PLUS",INDEX('ATLIS Percentages'!E:E,MATCH($G:$G&amp;" "&amp;$E:$E,'ATLIS Percentages'!$A:$A,0)),
F378="STAR",INDEX('ATLIS Percentages'!F:F,MATCH($G:$G&amp;" "&amp;$E:$E,'ATLIS Percentages'!$A:$A,0)))</f>
        <v>0</v>
      </c>
      <c r="I378" s="30">
        <f t="shared" si="21"/>
        <v>0</v>
      </c>
      <c r="J378" s="30">
        <f t="shared" si="22"/>
        <v>0</v>
      </c>
      <c r="K378" s="30">
        <f>INDEX('IGT Calculation_1stHalf'!J:J,MATCH($A:$A&amp;"-"&amp;$G:$G&amp;"-"&amp;$E:$E&amp;"-"&amp;$F:$F,'IGT Calculation_1stHalf'!A:A,0))</f>
        <v>0</v>
      </c>
      <c r="L378" s="30">
        <f>INDEX('IGT Calculation_1stHalf'!K:K,MATCH(A:A&amp;"-"&amp;G:G&amp;"-"&amp;E:E&amp;"-"&amp;F:F,'IGT Calculation_1stHalf'!A:A,0))</f>
        <v>0</v>
      </c>
      <c r="M378" s="36">
        <f t="shared" si="23"/>
        <v>0</v>
      </c>
      <c r="N378" s="37">
        <f t="shared" si="24"/>
        <v>0</v>
      </c>
    </row>
    <row r="379" spans="1:14" x14ac:dyDescent="0.25">
      <c r="A379" s="49" t="s">
        <v>57</v>
      </c>
      <c r="B379" t="s">
        <v>4</v>
      </c>
      <c r="C379" s="27">
        <v>125641431.45384739</v>
      </c>
      <c r="D379" t="s">
        <v>4</v>
      </c>
      <c r="E379" t="s">
        <v>5</v>
      </c>
      <c r="F379" t="s">
        <v>10</v>
      </c>
      <c r="G379" t="s">
        <v>133</v>
      </c>
      <c r="H379" s="29">
        <f>_xlfn.IFS(F379="STAR Kids",INDEX('ATLIS Percentages'!D:D,MATCH($G:$G&amp;" "&amp;$E:$E,'ATLIS Percentages'!$A:$A,0)),
F379="STAR+PLUS",INDEX('ATLIS Percentages'!E:E,MATCH($G:$G&amp;" "&amp;$E:$E,'ATLIS Percentages'!$A:$A,0)),
F379="STAR",INDEX('ATLIS Percentages'!F:F,MATCH($G:$G&amp;" "&amp;$E:$E,'ATLIS Percentages'!$A:$A,0)))</f>
        <v>0</v>
      </c>
      <c r="I379" s="30">
        <f t="shared" si="21"/>
        <v>0</v>
      </c>
      <c r="J379" s="30">
        <f t="shared" si="22"/>
        <v>0</v>
      </c>
      <c r="K379" s="30">
        <f>INDEX('IGT Calculation_1stHalf'!J:J,MATCH($A:$A&amp;"-"&amp;$G:$G&amp;"-"&amp;$E:$E&amp;"-"&amp;$F:$F,'IGT Calculation_1stHalf'!A:A,0))</f>
        <v>0</v>
      </c>
      <c r="L379" s="30">
        <f>INDEX('IGT Calculation_1stHalf'!K:K,MATCH(A:A&amp;"-"&amp;G:G&amp;"-"&amp;E:E&amp;"-"&amp;F:F,'IGT Calculation_1stHalf'!A:A,0))</f>
        <v>0</v>
      </c>
      <c r="M379" s="36">
        <f t="shared" si="23"/>
        <v>0</v>
      </c>
      <c r="N379" s="37">
        <f t="shared" si="24"/>
        <v>0</v>
      </c>
    </row>
    <row r="380" spans="1:14" x14ac:dyDescent="0.25">
      <c r="A380" s="49" t="s">
        <v>86</v>
      </c>
      <c r="B380" t="s">
        <v>12</v>
      </c>
      <c r="C380" s="27">
        <v>75264292.34095858</v>
      </c>
      <c r="D380" t="s">
        <v>12</v>
      </c>
      <c r="E380" t="s">
        <v>5</v>
      </c>
      <c r="F380" t="s">
        <v>10</v>
      </c>
      <c r="G380" t="s">
        <v>133</v>
      </c>
      <c r="H380" s="29">
        <f>_xlfn.IFS(F380="STAR Kids",INDEX('ATLIS Percentages'!D:D,MATCH($G:$G&amp;" "&amp;$E:$E,'ATLIS Percentages'!$A:$A,0)),
F380="STAR+PLUS",INDEX('ATLIS Percentages'!E:E,MATCH($G:$G&amp;" "&amp;$E:$E,'ATLIS Percentages'!$A:$A,0)),
F380="STAR",INDEX('ATLIS Percentages'!F:F,MATCH($G:$G&amp;" "&amp;$E:$E,'ATLIS Percentages'!$A:$A,0)))</f>
        <v>0</v>
      </c>
      <c r="I380" s="30">
        <f t="shared" si="21"/>
        <v>0</v>
      </c>
      <c r="J380" s="30">
        <f t="shared" si="22"/>
        <v>0</v>
      </c>
      <c r="K380" s="30">
        <f>INDEX('IGT Calculation_1stHalf'!J:J,MATCH($A:$A&amp;"-"&amp;$G:$G&amp;"-"&amp;$E:$E&amp;"-"&amp;$F:$F,'IGT Calculation_1stHalf'!A:A,0))</f>
        <v>0</v>
      </c>
      <c r="L380" s="30">
        <f>INDEX('IGT Calculation_1stHalf'!K:K,MATCH(A:A&amp;"-"&amp;G:G&amp;"-"&amp;E:E&amp;"-"&amp;F:F,'IGT Calculation_1stHalf'!A:A,0))</f>
        <v>0</v>
      </c>
      <c r="M380" s="36">
        <f t="shared" si="23"/>
        <v>0</v>
      </c>
      <c r="N380" s="37">
        <f t="shared" si="24"/>
        <v>0</v>
      </c>
    </row>
    <row r="381" spans="1:14" x14ac:dyDescent="0.25">
      <c r="A381" s="49" t="s">
        <v>35</v>
      </c>
      <c r="B381" t="s">
        <v>21</v>
      </c>
      <c r="C381" s="27">
        <v>171099617.8477461</v>
      </c>
      <c r="D381" t="s">
        <v>21</v>
      </c>
      <c r="E381" t="s">
        <v>5</v>
      </c>
      <c r="F381" t="s">
        <v>14</v>
      </c>
      <c r="G381" t="s">
        <v>133</v>
      </c>
      <c r="H381" s="29">
        <f>_xlfn.IFS(F381="STAR Kids",INDEX('ATLIS Percentages'!D:D,MATCH($G:$G&amp;" "&amp;$E:$E,'ATLIS Percentages'!$A:$A,0)),
F381="STAR+PLUS",INDEX('ATLIS Percentages'!E:E,MATCH($G:$G&amp;" "&amp;$E:$E,'ATLIS Percentages'!$A:$A,0)),
F381="STAR",INDEX('ATLIS Percentages'!F:F,MATCH($G:$G&amp;" "&amp;$E:$E,'ATLIS Percentages'!$A:$A,0)))</f>
        <v>0</v>
      </c>
      <c r="I381" s="30">
        <f t="shared" si="21"/>
        <v>0</v>
      </c>
      <c r="J381" s="30">
        <f t="shared" si="22"/>
        <v>0</v>
      </c>
      <c r="K381" s="30">
        <f>INDEX('IGT Calculation_1stHalf'!J:J,MATCH($A:$A&amp;"-"&amp;$G:$G&amp;"-"&amp;$E:$E&amp;"-"&amp;$F:$F,'IGT Calculation_1stHalf'!A:A,0))</f>
        <v>0</v>
      </c>
      <c r="L381" s="30">
        <f>INDEX('IGT Calculation_1stHalf'!K:K,MATCH(A:A&amp;"-"&amp;G:G&amp;"-"&amp;E:E&amp;"-"&amp;F:F,'IGT Calculation_1stHalf'!A:A,0))</f>
        <v>0</v>
      </c>
      <c r="M381" s="36">
        <f t="shared" si="23"/>
        <v>0</v>
      </c>
      <c r="N381" s="37">
        <f t="shared" si="24"/>
        <v>0</v>
      </c>
    </row>
    <row r="382" spans="1:14" x14ac:dyDescent="0.25">
      <c r="A382" s="49" t="s">
        <v>30</v>
      </c>
      <c r="B382" t="s">
        <v>12</v>
      </c>
      <c r="C382" s="27">
        <v>0</v>
      </c>
      <c r="D382" t="s">
        <v>12</v>
      </c>
      <c r="E382" t="s">
        <v>5</v>
      </c>
      <c r="F382" t="s">
        <v>14</v>
      </c>
      <c r="G382" t="s">
        <v>133</v>
      </c>
      <c r="H382" s="29">
        <f>_xlfn.IFS(F382="STAR Kids",INDEX('ATLIS Percentages'!D:D,MATCH($G:$G&amp;" "&amp;$E:$E,'ATLIS Percentages'!$A:$A,0)),
F382="STAR+PLUS",INDEX('ATLIS Percentages'!E:E,MATCH($G:$G&amp;" "&amp;$E:$E,'ATLIS Percentages'!$A:$A,0)),
F382="STAR",INDEX('ATLIS Percentages'!F:F,MATCH($G:$G&amp;" "&amp;$E:$E,'ATLIS Percentages'!$A:$A,0)))</f>
        <v>0</v>
      </c>
      <c r="I382" s="30">
        <f t="shared" si="21"/>
        <v>0</v>
      </c>
      <c r="J382" s="30">
        <f t="shared" si="22"/>
        <v>0</v>
      </c>
      <c r="K382" s="30">
        <f>INDEX('IGT Calculation_1stHalf'!J:J,MATCH($A:$A&amp;"-"&amp;$G:$G&amp;"-"&amp;$E:$E&amp;"-"&amp;$F:$F,'IGT Calculation_1stHalf'!A:A,0))</f>
        <v>0</v>
      </c>
      <c r="L382" s="30">
        <f>INDEX('IGT Calculation_1stHalf'!K:K,MATCH(A:A&amp;"-"&amp;G:G&amp;"-"&amp;E:E&amp;"-"&amp;F:F,'IGT Calculation_1stHalf'!A:A,0))</f>
        <v>0</v>
      </c>
      <c r="M382" s="36">
        <f t="shared" si="23"/>
        <v>0</v>
      </c>
      <c r="N382" s="37">
        <f t="shared" si="24"/>
        <v>0</v>
      </c>
    </row>
    <row r="383" spans="1:14" x14ac:dyDescent="0.25">
      <c r="A383" s="49" t="s">
        <v>27</v>
      </c>
      <c r="B383" t="s">
        <v>28</v>
      </c>
      <c r="C383" s="27">
        <v>170571811.50883949</v>
      </c>
      <c r="D383" t="s">
        <v>28</v>
      </c>
      <c r="E383" t="s">
        <v>5</v>
      </c>
      <c r="F383" t="s">
        <v>14</v>
      </c>
      <c r="G383" t="s">
        <v>133</v>
      </c>
      <c r="H383" s="29">
        <f>_xlfn.IFS(F383="STAR Kids",INDEX('ATLIS Percentages'!D:D,MATCH($G:$G&amp;" "&amp;$E:$E,'ATLIS Percentages'!$A:$A,0)),
F383="STAR+PLUS",INDEX('ATLIS Percentages'!E:E,MATCH($G:$G&amp;" "&amp;$E:$E,'ATLIS Percentages'!$A:$A,0)),
F383="STAR",INDEX('ATLIS Percentages'!F:F,MATCH($G:$G&amp;" "&amp;$E:$E,'ATLIS Percentages'!$A:$A,0)))</f>
        <v>0</v>
      </c>
      <c r="I383" s="30">
        <f t="shared" si="21"/>
        <v>0</v>
      </c>
      <c r="J383" s="30">
        <f t="shared" si="22"/>
        <v>0</v>
      </c>
      <c r="K383" s="30">
        <f>INDEX('IGT Calculation_1stHalf'!J:J,MATCH($A:$A&amp;"-"&amp;$G:$G&amp;"-"&amp;$E:$E&amp;"-"&amp;$F:$F,'IGT Calculation_1stHalf'!A:A,0))</f>
        <v>0</v>
      </c>
      <c r="L383" s="30">
        <f>INDEX('IGT Calculation_1stHalf'!K:K,MATCH(A:A&amp;"-"&amp;G:G&amp;"-"&amp;E:E&amp;"-"&amp;F:F,'IGT Calculation_1stHalf'!A:A,0))</f>
        <v>0</v>
      </c>
      <c r="M383" s="36">
        <f t="shared" si="23"/>
        <v>0</v>
      </c>
      <c r="N383" s="37">
        <f t="shared" si="24"/>
        <v>0</v>
      </c>
    </row>
    <row r="384" spans="1:14" x14ac:dyDescent="0.25">
      <c r="A384" s="49" t="s">
        <v>96</v>
      </c>
      <c r="B384" t="s">
        <v>28</v>
      </c>
      <c r="C384" s="27">
        <v>726631295.57663906</v>
      </c>
      <c r="D384" t="s">
        <v>28</v>
      </c>
      <c r="E384" t="s">
        <v>20</v>
      </c>
      <c r="F384" t="s">
        <v>14</v>
      </c>
      <c r="G384" t="s">
        <v>133</v>
      </c>
      <c r="H384" s="29">
        <f>_xlfn.IFS(F384="STAR Kids",INDEX('ATLIS Percentages'!D:D,MATCH($G:$G&amp;" "&amp;$E:$E,'ATLIS Percentages'!$A:$A,0)),
F384="STAR+PLUS",INDEX('ATLIS Percentages'!E:E,MATCH($G:$G&amp;" "&amp;$E:$E,'ATLIS Percentages'!$A:$A,0)),
F384="STAR",INDEX('ATLIS Percentages'!F:F,MATCH($G:$G&amp;" "&amp;$E:$E,'ATLIS Percentages'!$A:$A,0)))</f>
        <v>2.7114431527233019E-2</v>
      </c>
      <c r="I384" s="30">
        <f t="shared" si="21"/>
        <v>19702194.510000002</v>
      </c>
      <c r="J384" s="30">
        <f t="shared" si="22"/>
        <v>8509220.1899999995</v>
      </c>
      <c r="K384" s="30">
        <f>INDEX('IGT Calculation_1stHalf'!J:J,MATCH($A:$A&amp;"-"&amp;$G:$G&amp;"-"&amp;$E:$E&amp;"-"&amp;$F:$F,'IGT Calculation_1stHalf'!A:A,0))</f>
        <v>10064038.869999999</v>
      </c>
      <c r="L384" s="30">
        <f>INDEX('IGT Calculation_1stHalf'!K:K,MATCH(A:A&amp;"-"&amp;G:G&amp;"-"&amp;E:E&amp;"-"&amp;F:F,'IGT Calculation_1stHalf'!A:A,0))</f>
        <v>4346577.88</v>
      </c>
      <c r="M384" s="36">
        <f t="shared" si="23"/>
        <v>9638155.6400000006</v>
      </c>
      <c r="N384" s="37">
        <f t="shared" si="24"/>
        <v>4162642.32</v>
      </c>
    </row>
    <row r="385" spans="1:14" x14ac:dyDescent="0.25">
      <c r="A385" s="49" t="s">
        <v>74</v>
      </c>
      <c r="B385" t="s">
        <v>8</v>
      </c>
      <c r="C385" s="27">
        <v>555596540.30856943</v>
      </c>
      <c r="D385" t="s">
        <v>8</v>
      </c>
      <c r="E385" t="s">
        <v>20</v>
      </c>
      <c r="F385" t="s">
        <v>14</v>
      </c>
      <c r="G385" t="s">
        <v>133</v>
      </c>
      <c r="H385" s="29">
        <f>_xlfn.IFS(F385="STAR Kids",INDEX('ATLIS Percentages'!D:D,MATCH($G:$G&amp;" "&amp;$E:$E,'ATLIS Percentages'!$A:$A,0)),
F385="STAR+PLUS",INDEX('ATLIS Percentages'!E:E,MATCH($G:$G&amp;" "&amp;$E:$E,'ATLIS Percentages'!$A:$A,0)),
F385="STAR",INDEX('ATLIS Percentages'!F:F,MATCH($G:$G&amp;" "&amp;$E:$E,'ATLIS Percentages'!$A:$A,0)))</f>
        <v>2.7114431527233019E-2</v>
      </c>
      <c r="I385" s="30">
        <f t="shared" si="21"/>
        <v>15064684.35</v>
      </c>
      <c r="J385" s="30">
        <f t="shared" si="22"/>
        <v>6506316.6500000004</v>
      </c>
      <c r="K385" s="30">
        <f>INDEX('IGT Calculation_1stHalf'!J:J,MATCH($A:$A&amp;"-"&amp;$G:$G&amp;"-"&amp;$E:$E&amp;"-"&amp;$F:$F,'IGT Calculation_1stHalf'!A:A,0))</f>
        <v>8055948.7300000004</v>
      </c>
      <c r="L385" s="30">
        <f>INDEX('IGT Calculation_1stHalf'!K:K,MATCH(A:A&amp;"-"&amp;G:G&amp;"-"&amp;E:E&amp;"-"&amp;F:F,'IGT Calculation_1stHalf'!A:A,0))</f>
        <v>3479299.81</v>
      </c>
      <c r="M385" s="36">
        <f t="shared" si="23"/>
        <v>7008735.6200000001</v>
      </c>
      <c r="N385" s="37">
        <f t="shared" si="24"/>
        <v>3027016.84</v>
      </c>
    </row>
    <row r="386" spans="1:14" x14ac:dyDescent="0.25">
      <c r="A386" s="49" t="s">
        <v>101</v>
      </c>
      <c r="B386" t="s">
        <v>21</v>
      </c>
      <c r="C386" s="27">
        <v>36135500.270875446</v>
      </c>
      <c r="D386" t="s">
        <v>21</v>
      </c>
      <c r="E386" t="s">
        <v>18</v>
      </c>
      <c r="F386" t="s">
        <v>10</v>
      </c>
      <c r="G386" t="s">
        <v>133</v>
      </c>
      <c r="H386" s="29">
        <f>_xlfn.IFS(F386="STAR Kids",INDEX('ATLIS Percentages'!D:D,MATCH($G:$G&amp;" "&amp;$E:$E,'ATLIS Percentages'!$A:$A,0)),
F386="STAR+PLUS",INDEX('ATLIS Percentages'!E:E,MATCH($G:$G&amp;" "&amp;$E:$E,'ATLIS Percentages'!$A:$A,0)),
F386="STAR",INDEX('ATLIS Percentages'!F:F,MATCH($G:$G&amp;" "&amp;$E:$E,'ATLIS Percentages'!$A:$A,0)))</f>
        <v>0</v>
      </c>
      <c r="I386" s="30">
        <f t="shared" si="21"/>
        <v>0</v>
      </c>
      <c r="J386" s="30">
        <f t="shared" si="22"/>
        <v>0</v>
      </c>
      <c r="K386" s="30">
        <f>INDEX('IGT Calculation_1stHalf'!J:J,MATCH($A:$A&amp;"-"&amp;$G:$G&amp;"-"&amp;$E:$E&amp;"-"&amp;$F:$F,'IGT Calculation_1stHalf'!A:A,0))</f>
        <v>0</v>
      </c>
      <c r="L386" s="30">
        <f>INDEX('IGT Calculation_1stHalf'!K:K,MATCH(A:A&amp;"-"&amp;G:G&amp;"-"&amp;E:E&amp;"-"&amp;F:F,'IGT Calculation_1stHalf'!A:A,0))</f>
        <v>0</v>
      </c>
      <c r="M386" s="36">
        <f t="shared" si="23"/>
        <v>0</v>
      </c>
      <c r="N386" s="37">
        <f t="shared" si="24"/>
        <v>0</v>
      </c>
    </row>
    <row r="387" spans="1:14" x14ac:dyDescent="0.25">
      <c r="A387" s="49" t="s">
        <v>17</v>
      </c>
      <c r="B387" t="s">
        <v>8</v>
      </c>
      <c r="C387" s="27">
        <v>243925411.13753268</v>
      </c>
      <c r="D387" t="s">
        <v>8</v>
      </c>
      <c r="E387" t="s">
        <v>18</v>
      </c>
      <c r="F387" t="s">
        <v>10</v>
      </c>
      <c r="G387" t="s">
        <v>133</v>
      </c>
      <c r="H387" s="29">
        <f>_xlfn.IFS(F387="STAR Kids",INDEX('ATLIS Percentages'!D:D,MATCH($G:$G&amp;" "&amp;$E:$E,'ATLIS Percentages'!$A:$A,0)),
F387="STAR+PLUS",INDEX('ATLIS Percentages'!E:E,MATCH($G:$G&amp;" "&amp;$E:$E,'ATLIS Percentages'!$A:$A,0)),
F387="STAR",INDEX('ATLIS Percentages'!F:F,MATCH($G:$G&amp;" "&amp;$E:$E,'ATLIS Percentages'!$A:$A,0)))</f>
        <v>0</v>
      </c>
      <c r="I387" s="30">
        <f t="shared" si="21"/>
        <v>0</v>
      </c>
      <c r="J387" s="30">
        <f t="shared" si="22"/>
        <v>0</v>
      </c>
      <c r="K387" s="30">
        <f>INDEX('IGT Calculation_1stHalf'!J:J,MATCH($A:$A&amp;"-"&amp;$G:$G&amp;"-"&amp;$E:$E&amp;"-"&amp;$F:$F,'IGT Calculation_1stHalf'!A:A,0))</f>
        <v>0</v>
      </c>
      <c r="L387" s="30">
        <f>INDEX('IGT Calculation_1stHalf'!K:K,MATCH(A:A&amp;"-"&amp;G:G&amp;"-"&amp;E:E&amp;"-"&amp;F:F,'IGT Calculation_1stHalf'!A:A,0))</f>
        <v>0</v>
      </c>
      <c r="M387" s="36">
        <f t="shared" si="23"/>
        <v>0</v>
      </c>
      <c r="N387" s="37">
        <f t="shared" si="24"/>
        <v>0</v>
      </c>
    </row>
    <row r="388" spans="1:14" x14ac:dyDescent="0.25">
      <c r="A388" s="49" t="s">
        <v>36</v>
      </c>
      <c r="B388" t="s">
        <v>37</v>
      </c>
      <c r="C388" s="27">
        <v>130808144.27970466</v>
      </c>
      <c r="D388" t="s">
        <v>37</v>
      </c>
      <c r="E388" t="s">
        <v>18</v>
      </c>
      <c r="F388" t="s">
        <v>10</v>
      </c>
      <c r="G388" t="s">
        <v>133</v>
      </c>
      <c r="H388" s="29">
        <f>_xlfn.IFS(F388="STAR Kids",INDEX('ATLIS Percentages'!D:D,MATCH($G:$G&amp;" "&amp;$E:$E,'ATLIS Percentages'!$A:$A,0)),
F388="STAR+PLUS",INDEX('ATLIS Percentages'!E:E,MATCH($G:$G&amp;" "&amp;$E:$E,'ATLIS Percentages'!$A:$A,0)),
F388="STAR",INDEX('ATLIS Percentages'!F:F,MATCH($G:$G&amp;" "&amp;$E:$E,'ATLIS Percentages'!$A:$A,0)))</f>
        <v>0</v>
      </c>
      <c r="I388" s="30">
        <f t="shared" si="21"/>
        <v>0</v>
      </c>
      <c r="J388" s="30">
        <f t="shared" si="22"/>
        <v>0</v>
      </c>
      <c r="K388" s="30">
        <f>INDEX('IGT Calculation_1stHalf'!J:J,MATCH($A:$A&amp;"-"&amp;$G:$G&amp;"-"&amp;$E:$E&amp;"-"&amp;$F:$F,'IGT Calculation_1stHalf'!A:A,0))</f>
        <v>0</v>
      </c>
      <c r="L388" s="30">
        <f>INDEX('IGT Calculation_1stHalf'!K:K,MATCH(A:A&amp;"-"&amp;G:G&amp;"-"&amp;E:E&amp;"-"&amp;F:F,'IGT Calculation_1stHalf'!A:A,0))</f>
        <v>0</v>
      </c>
      <c r="M388" s="36">
        <f t="shared" si="23"/>
        <v>0</v>
      </c>
      <c r="N388" s="37">
        <f t="shared" si="24"/>
        <v>0</v>
      </c>
    </row>
    <row r="389" spans="1:14" x14ac:dyDescent="0.25">
      <c r="A389" s="49" t="s">
        <v>34</v>
      </c>
      <c r="B389" t="s">
        <v>8</v>
      </c>
      <c r="C389" s="27">
        <v>272244210.99043924</v>
      </c>
      <c r="D389" t="s">
        <v>8</v>
      </c>
      <c r="E389" t="s">
        <v>18</v>
      </c>
      <c r="F389" t="s">
        <v>14</v>
      </c>
      <c r="G389" t="s">
        <v>133</v>
      </c>
      <c r="H389" s="29">
        <f>_xlfn.IFS(F389="STAR Kids",INDEX('ATLIS Percentages'!D:D,MATCH($G:$G&amp;" "&amp;$E:$E,'ATLIS Percentages'!$A:$A,0)),
F389="STAR+PLUS",INDEX('ATLIS Percentages'!E:E,MATCH($G:$G&amp;" "&amp;$E:$E,'ATLIS Percentages'!$A:$A,0)),
F389="STAR",INDEX('ATLIS Percentages'!F:F,MATCH($G:$G&amp;" "&amp;$E:$E,'ATLIS Percentages'!$A:$A,0)))</f>
        <v>0</v>
      </c>
      <c r="I389" s="30">
        <f t="shared" ref="I389:I443" si="25">ROUND(C389*H389,2)</f>
        <v>0</v>
      </c>
      <c r="J389" s="30">
        <f t="shared" ref="J389:J443" si="26">ROUND(I389*$J$1*1.08,2)</f>
        <v>0</v>
      </c>
      <c r="K389" s="30">
        <f>INDEX('IGT Calculation_1stHalf'!J:J,MATCH($A:$A&amp;"-"&amp;$G:$G&amp;"-"&amp;$E:$E&amp;"-"&amp;$F:$F,'IGT Calculation_1stHalf'!A:A,0))</f>
        <v>0</v>
      </c>
      <c r="L389" s="30">
        <f>INDEX('IGT Calculation_1stHalf'!K:K,MATCH(A:A&amp;"-"&amp;G:G&amp;"-"&amp;E:E&amp;"-"&amp;F:F,'IGT Calculation_1stHalf'!A:A,0))</f>
        <v>0</v>
      </c>
      <c r="M389" s="36">
        <f t="shared" ref="M389:M443" si="27">ROUND(I389-K389,2)</f>
        <v>0</v>
      </c>
      <c r="N389" s="37">
        <f t="shared" ref="N389:N443" si="28">ROUND(M389*$J$1*1.08,2)</f>
        <v>0</v>
      </c>
    </row>
    <row r="390" spans="1:14" x14ac:dyDescent="0.25">
      <c r="A390" s="49" t="s">
        <v>83</v>
      </c>
      <c r="B390" t="s">
        <v>12</v>
      </c>
      <c r="C390" s="27">
        <v>289389476.88540822</v>
      </c>
      <c r="D390" t="s">
        <v>12</v>
      </c>
      <c r="E390" t="s">
        <v>18</v>
      </c>
      <c r="F390" t="s">
        <v>14</v>
      </c>
      <c r="G390" t="s">
        <v>133</v>
      </c>
      <c r="H390" s="29">
        <f>_xlfn.IFS(F390="STAR Kids",INDEX('ATLIS Percentages'!D:D,MATCH($G:$G&amp;" "&amp;$E:$E,'ATLIS Percentages'!$A:$A,0)),
F390="STAR+PLUS",INDEX('ATLIS Percentages'!E:E,MATCH($G:$G&amp;" "&amp;$E:$E,'ATLIS Percentages'!$A:$A,0)),
F390="STAR",INDEX('ATLIS Percentages'!F:F,MATCH($G:$G&amp;" "&amp;$E:$E,'ATLIS Percentages'!$A:$A,0)))</f>
        <v>0</v>
      </c>
      <c r="I390" s="30">
        <f t="shared" si="25"/>
        <v>0</v>
      </c>
      <c r="J390" s="30">
        <f t="shared" si="26"/>
        <v>0</v>
      </c>
      <c r="K390" s="30">
        <f>INDEX('IGT Calculation_1stHalf'!J:J,MATCH($A:$A&amp;"-"&amp;$G:$G&amp;"-"&amp;$E:$E&amp;"-"&amp;$F:$F,'IGT Calculation_1stHalf'!A:A,0))</f>
        <v>0</v>
      </c>
      <c r="L390" s="30">
        <f>INDEX('IGT Calculation_1stHalf'!K:K,MATCH(A:A&amp;"-"&amp;G:G&amp;"-"&amp;E:E&amp;"-"&amp;F:F,'IGT Calculation_1stHalf'!A:A,0))</f>
        <v>0</v>
      </c>
      <c r="M390" s="36">
        <f t="shared" si="27"/>
        <v>0</v>
      </c>
      <c r="N390" s="37">
        <f t="shared" si="28"/>
        <v>0</v>
      </c>
    </row>
    <row r="391" spans="1:14" x14ac:dyDescent="0.25">
      <c r="A391" s="49" t="s">
        <v>98</v>
      </c>
      <c r="B391" t="s">
        <v>12</v>
      </c>
      <c r="C391" s="27">
        <v>134042872.25290932</v>
      </c>
      <c r="D391" t="s">
        <v>12</v>
      </c>
      <c r="E391" t="s">
        <v>66</v>
      </c>
      <c r="F391" t="s">
        <v>10</v>
      </c>
      <c r="G391" t="s">
        <v>133</v>
      </c>
      <c r="H391" s="29">
        <f>_xlfn.IFS(F391="STAR Kids",INDEX('ATLIS Percentages'!D:D,MATCH($G:$G&amp;" "&amp;$E:$E,'ATLIS Percentages'!$A:$A,0)),
F391="STAR+PLUS",INDEX('ATLIS Percentages'!E:E,MATCH($G:$G&amp;" "&amp;$E:$E,'ATLIS Percentages'!$A:$A,0)),
F391="STAR",INDEX('ATLIS Percentages'!F:F,MATCH($G:$G&amp;" "&amp;$E:$E,'ATLIS Percentages'!$A:$A,0)))</f>
        <v>0</v>
      </c>
      <c r="I391" s="30">
        <f t="shared" si="25"/>
        <v>0</v>
      </c>
      <c r="J391" s="30">
        <f t="shared" si="26"/>
        <v>0</v>
      </c>
      <c r="K391" s="30">
        <f>INDEX('IGT Calculation_1stHalf'!J:J,MATCH($A:$A&amp;"-"&amp;$G:$G&amp;"-"&amp;$E:$E&amp;"-"&amp;$F:$F,'IGT Calculation_1stHalf'!A:A,0))</f>
        <v>0</v>
      </c>
      <c r="L391" s="30">
        <f>INDEX('IGT Calculation_1stHalf'!K:K,MATCH(A:A&amp;"-"&amp;G:G&amp;"-"&amp;E:E&amp;"-"&amp;F:F,'IGT Calculation_1stHalf'!A:A,0))</f>
        <v>0</v>
      </c>
      <c r="M391" s="36">
        <f t="shared" si="27"/>
        <v>0</v>
      </c>
      <c r="N391" s="37">
        <f t="shared" si="28"/>
        <v>0</v>
      </c>
    </row>
    <row r="392" spans="1:14" x14ac:dyDescent="0.25">
      <c r="A392" s="49" t="s">
        <v>79</v>
      </c>
      <c r="B392" t="s">
        <v>8</v>
      </c>
      <c r="C392" s="27">
        <v>508382541.51282746</v>
      </c>
      <c r="D392" t="s">
        <v>8</v>
      </c>
      <c r="E392" t="s">
        <v>66</v>
      </c>
      <c r="F392" t="s">
        <v>10</v>
      </c>
      <c r="G392" t="s">
        <v>133</v>
      </c>
      <c r="H392" s="29">
        <f>_xlfn.IFS(F392="STAR Kids",INDEX('ATLIS Percentages'!D:D,MATCH($G:$G&amp;" "&amp;$E:$E,'ATLIS Percentages'!$A:$A,0)),
F392="STAR+PLUS",INDEX('ATLIS Percentages'!E:E,MATCH($G:$G&amp;" "&amp;$E:$E,'ATLIS Percentages'!$A:$A,0)),
F392="STAR",INDEX('ATLIS Percentages'!F:F,MATCH($G:$G&amp;" "&amp;$E:$E,'ATLIS Percentages'!$A:$A,0)))</f>
        <v>0</v>
      </c>
      <c r="I392" s="30">
        <f t="shared" si="25"/>
        <v>0</v>
      </c>
      <c r="J392" s="30">
        <f t="shared" si="26"/>
        <v>0</v>
      </c>
      <c r="K392" s="30">
        <f>INDEX('IGT Calculation_1stHalf'!J:J,MATCH($A:$A&amp;"-"&amp;$G:$G&amp;"-"&amp;$E:$E&amp;"-"&amp;$F:$F,'IGT Calculation_1stHalf'!A:A,0))</f>
        <v>0</v>
      </c>
      <c r="L392" s="30">
        <f>INDEX('IGT Calculation_1stHalf'!K:K,MATCH(A:A&amp;"-"&amp;G:G&amp;"-"&amp;E:E&amp;"-"&amp;F:F,'IGT Calculation_1stHalf'!A:A,0))</f>
        <v>0</v>
      </c>
      <c r="M392" s="36">
        <f t="shared" si="27"/>
        <v>0</v>
      </c>
      <c r="N392" s="37">
        <f t="shared" si="28"/>
        <v>0</v>
      </c>
    </row>
    <row r="393" spans="1:14" x14ac:dyDescent="0.25">
      <c r="A393" s="49" t="s">
        <v>65</v>
      </c>
      <c r="B393" t="s">
        <v>28</v>
      </c>
      <c r="C393" s="27">
        <v>116743009.00649284</v>
      </c>
      <c r="D393" t="s">
        <v>28</v>
      </c>
      <c r="E393" t="s">
        <v>66</v>
      </c>
      <c r="F393" t="s">
        <v>10</v>
      </c>
      <c r="G393" t="s">
        <v>133</v>
      </c>
      <c r="H393" s="29">
        <f>_xlfn.IFS(F393="STAR Kids",INDEX('ATLIS Percentages'!D:D,MATCH($G:$G&amp;" "&amp;$E:$E,'ATLIS Percentages'!$A:$A,0)),
F393="STAR+PLUS",INDEX('ATLIS Percentages'!E:E,MATCH($G:$G&amp;" "&amp;$E:$E,'ATLIS Percentages'!$A:$A,0)),
F393="STAR",INDEX('ATLIS Percentages'!F:F,MATCH($G:$G&amp;" "&amp;$E:$E,'ATLIS Percentages'!$A:$A,0)))</f>
        <v>0</v>
      </c>
      <c r="I393" s="30">
        <f t="shared" si="25"/>
        <v>0</v>
      </c>
      <c r="J393" s="30">
        <f t="shared" si="26"/>
        <v>0</v>
      </c>
      <c r="K393" s="30">
        <f>INDEX('IGT Calculation_1stHalf'!J:J,MATCH($A:$A&amp;"-"&amp;$G:$G&amp;"-"&amp;$E:$E&amp;"-"&amp;$F:$F,'IGT Calculation_1stHalf'!A:A,0))</f>
        <v>0</v>
      </c>
      <c r="L393" s="30">
        <f>INDEX('IGT Calculation_1stHalf'!K:K,MATCH(A:A&amp;"-"&amp;G:G&amp;"-"&amp;E:E&amp;"-"&amp;F:F,'IGT Calculation_1stHalf'!A:A,0))</f>
        <v>0</v>
      </c>
      <c r="M393" s="36">
        <f t="shared" si="27"/>
        <v>0</v>
      </c>
      <c r="N393" s="37">
        <f t="shared" si="28"/>
        <v>0</v>
      </c>
    </row>
    <row r="394" spans="1:14" x14ac:dyDescent="0.25">
      <c r="A394" s="49" t="s">
        <v>81</v>
      </c>
      <c r="B394" t="s">
        <v>33</v>
      </c>
      <c r="C394" s="27">
        <v>393432251.67237103</v>
      </c>
      <c r="D394" t="s">
        <v>33</v>
      </c>
      <c r="E394" t="s">
        <v>66</v>
      </c>
      <c r="F394" t="s">
        <v>10</v>
      </c>
      <c r="G394" t="s">
        <v>133</v>
      </c>
      <c r="H394" s="29">
        <f>_xlfn.IFS(F394="STAR Kids",INDEX('ATLIS Percentages'!D:D,MATCH($G:$G&amp;" "&amp;$E:$E,'ATLIS Percentages'!$A:$A,0)),
F394="STAR+PLUS",INDEX('ATLIS Percentages'!E:E,MATCH($G:$G&amp;" "&amp;$E:$E,'ATLIS Percentages'!$A:$A,0)),
F394="STAR",INDEX('ATLIS Percentages'!F:F,MATCH($G:$G&amp;" "&amp;$E:$E,'ATLIS Percentages'!$A:$A,0)))</f>
        <v>0</v>
      </c>
      <c r="I394" s="30">
        <f t="shared" si="25"/>
        <v>0</v>
      </c>
      <c r="J394" s="30">
        <f t="shared" si="26"/>
        <v>0</v>
      </c>
      <c r="K394" s="30">
        <f>INDEX('IGT Calculation_1stHalf'!J:J,MATCH($A:$A&amp;"-"&amp;$G:$G&amp;"-"&amp;$E:$E&amp;"-"&amp;$F:$F,'IGT Calculation_1stHalf'!A:A,0))</f>
        <v>0</v>
      </c>
      <c r="L394" s="30">
        <f>INDEX('IGT Calculation_1stHalf'!K:K,MATCH(A:A&amp;"-"&amp;G:G&amp;"-"&amp;E:E&amp;"-"&amp;F:F,'IGT Calculation_1stHalf'!A:A,0))</f>
        <v>0</v>
      </c>
      <c r="M394" s="36">
        <f t="shared" si="27"/>
        <v>0</v>
      </c>
      <c r="N394" s="37">
        <f t="shared" si="28"/>
        <v>0</v>
      </c>
    </row>
    <row r="395" spans="1:14" x14ac:dyDescent="0.25">
      <c r="A395" s="49" t="s">
        <v>77</v>
      </c>
      <c r="B395" t="s">
        <v>8</v>
      </c>
      <c r="C395" s="27">
        <v>990594547.83890545</v>
      </c>
      <c r="D395" t="s">
        <v>8</v>
      </c>
      <c r="E395" t="s">
        <v>66</v>
      </c>
      <c r="F395" t="s">
        <v>14</v>
      </c>
      <c r="G395" t="s">
        <v>133</v>
      </c>
      <c r="H395" s="29">
        <f>_xlfn.IFS(F395="STAR Kids",INDEX('ATLIS Percentages'!D:D,MATCH($G:$G&amp;" "&amp;$E:$E,'ATLIS Percentages'!$A:$A,0)),
F395="STAR+PLUS",INDEX('ATLIS Percentages'!E:E,MATCH($G:$G&amp;" "&amp;$E:$E,'ATLIS Percentages'!$A:$A,0)),
F395="STAR",INDEX('ATLIS Percentages'!F:F,MATCH($G:$G&amp;" "&amp;$E:$E,'ATLIS Percentages'!$A:$A,0)))</f>
        <v>0</v>
      </c>
      <c r="I395" s="30">
        <f t="shared" si="25"/>
        <v>0</v>
      </c>
      <c r="J395" s="30">
        <f t="shared" si="26"/>
        <v>0</v>
      </c>
      <c r="K395" s="30">
        <f>INDEX('IGT Calculation_1stHalf'!J:J,MATCH($A:$A&amp;"-"&amp;$G:$G&amp;"-"&amp;$E:$E&amp;"-"&amp;$F:$F,'IGT Calculation_1stHalf'!A:A,0))</f>
        <v>0</v>
      </c>
      <c r="L395" s="30">
        <f>INDEX('IGT Calculation_1stHalf'!K:K,MATCH(A:A&amp;"-"&amp;G:G&amp;"-"&amp;E:E&amp;"-"&amp;F:F,'IGT Calculation_1stHalf'!A:A,0))</f>
        <v>0</v>
      </c>
      <c r="M395" s="36">
        <f t="shared" si="27"/>
        <v>0</v>
      </c>
      <c r="N395" s="37">
        <f t="shared" si="28"/>
        <v>0</v>
      </c>
    </row>
    <row r="396" spans="1:14" x14ac:dyDescent="0.25">
      <c r="A396" s="49" t="s">
        <v>84</v>
      </c>
      <c r="B396" t="s">
        <v>28</v>
      </c>
      <c r="C396" s="27">
        <v>708250409.06864214</v>
      </c>
      <c r="D396" t="s">
        <v>28</v>
      </c>
      <c r="E396" t="s">
        <v>66</v>
      </c>
      <c r="F396" t="s">
        <v>14</v>
      </c>
      <c r="G396" t="s">
        <v>133</v>
      </c>
      <c r="H396" s="29">
        <f>_xlfn.IFS(F396="STAR Kids",INDEX('ATLIS Percentages'!D:D,MATCH($G:$G&amp;" "&amp;$E:$E,'ATLIS Percentages'!$A:$A,0)),
F396="STAR+PLUS",INDEX('ATLIS Percentages'!E:E,MATCH($G:$G&amp;" "&amp;$E:$E,'ATLIS Percentages'!$A:$A,0)),
F396="STAR",INDEX('ATLIS Percentages'!F:F,MATCH($G:$G&amp;" "&amp;$E:$E,'ATLIS Percentages'!$A:$A,0)))</f>
        <v>0</v>
      </c>
      <c r="I396" s="30">
        <f t="shared" si="25"/>
        <v>0</v>
      </c>
      <c r="J396" s="30">
        <f t="shared" si="26"/>
        <v>0</v>
      </c>
      <c r="K396" s="30">
        <f>INDEX('IGT Calculation_1stHalf'!J:J,MATCH($A:$A&amp;"-"&amp;$G:$G&amp;"-"&amp;$E:$E&amp;"-"&amp;$F:$F,'IGT Calculation_1stHalf'!A:A,0))</f>
        <v>0</v>
      </c>
      <c r="L396" s="30">
        <f>INDEX('IGT Calculation_1stHalf'!K:K,MATCH(A:A&amp;"-"&amp;G:G&amp;"-"&amp;E:E&amp;"-"&amp;F:F,'IGT Calculation_1stHalf'!A:A,0))</f>
        <v>0</v>
      </c>
      <c r="M396" s="36">
        <f t="shared" si="27"/>
        <v>0</v>
      </c>
      <c r="N396" s="37">
        <f t="shared" si="28"/>
        <v>0</v>
      </c>
    </row>
    <row r="397" spans="1:14" x14ac:dyDescent="0.25">
      <c r="A397" s="49" t="s">
        <v>112</v>
      </c>
      <c r="B397" t="s">
        <v>23</v>
      </c>
      <c r="C397" s="27">
        <v>114497976.54935698</v>
      </c>
      <c r="D397" t="s">
        <v>23</v>
      </c>
      <c r="E397" t="s">
        <v>39</v>
      </c>
      <c r="F397" t="s">
        <v>6</v>
      </c>
      <c r="G397" t="s">
        <v>133</v>
      </c>
      <c r="H397" s="29">
        <f>_xlfn.IFS(F397="STAR Kids",INDEX('ATLIS Percentages'!D:D,MATCH($G:$G&amp;" "&amp;$E:$E,'ATLIS Percentages'!$A:$A,0)),
F397="STAR+PLUS",INDEX('ATLIS Percentages'!E:E,MATCH($G:$G&amp;" "&amp;$E:$E,'ATLIS Percentages'!$A:$A,0)),
F397="STAR",INDEX('ATLIS Percentages'!F:F,MATCH($G:$G&amp;" "&amp;$E:$E,'ATLIS Percentages'!$A:$A,0)))</f>
        <v>0</v>
      </c>
      <c r="I397" s="30">
        <f t="shared" si="25"/>
        <v>0</v>
      </c>
      <c r="J397" s="30">
        <f t="shared" si="26"/>
        <v>0</v>
      </c>
      <c r="K397" s="30">
        <f>INDEX('IGT Calculation_1stHalf'!J:J,MATCH($A:$A&amp;"-"&amp;$G:$G&amp;"-"&amp;$E:$E&amp;"-"&amp;$F:$F,'IGT Calculation_1stHalf'!A:A,0))</f>
        <v>0</v>
      </c>
      <c r="L397" s="30">
        <f>INDEX('IGT Calculation_1stHalf'!K:K,MATCH(A:A&amp;"-"&amp;G:G&amp;"-"&amp;E:E&amp;"-"&amp;F:F,'IGT Calculation_1stHalf'!A:A,0))</f>
        <v>0</v>
      </c>
      <c r="M397" s="36">
        <f t="shared" si="27"/>
        <v>0</v>
      </c>
      <c r="N397" s="37">
        <f t="shared" si="28"/>
        <v>0</v>
      </c>
    </row>
    <row r="398" spans="1:14" x14ac:dyDescent="0.25">
      <c r="A398" s="49" t="s">
        <v>108</v>
      </c>
      <c r="B398" t="s">
        <v>21</v>
      </c>
      <c r="C398" s="27">
        <v>323307014.34906077</v>
      </c>
      <c r="D398" t="s">
        <v>21</v>
      </c>
      <c r="E398" t="s">
        <v>20</v>
      </c>
      <c r="F398" t="s">
        <v>6</v>
      </c>
      <c r="G398" t="s">
        <v>133</v>
      </c>
      <c r="H398" s="29">
        <f>_xlfn.IFS(F398="STAR Kids",INDEX('ATLIS Percentages'!D:D,MATCH($G:$G&amp;" "&amp;$E:$E,'ATLIS Percentages'!$A:$A,0)),
F398="STAR+PLUS",INDEX('ATLIS Percentages'!E:E,MATCH($G:$G&amp;" "&amp;$E:$E,'ATLIS Percentages'!$A:$A,0)),
F398="STAR",INDEX('ATLIS Percentages'!F:F,MATCH($G:$G&amp;" "&amp;$E:$E,'ATLIS Percentages'!$A:$A,0)))</f>
        <v>0</v>
      </c>
      <c r="I398" s="30">
        <f t="shared" si="25"/>
        <v>0</v>
      </c>
      <c r="J398" s="30">
        <f t="shared" si="26"/>
        <v>0</v>
      </c>
      <c r="K398" s="30">
        <f>INDEX('IGT Calculation_1stHalf'!J:J,MATCH($A:$A&amp;"-"&amp;$G:$G&amp;"-"&amp;$E:$E&amp;"-"&amp;$F:$F,'IGT Calculation_1stHalf'!A:A,0))</f>
        <v>0</v>
      </c>
      <c r="L398" s="30">
        <f>INDEX('IGT Calculation_1stHalf'!K:K,MATCH(A:A&amp;"-"&amp;G:G&amp;"-"&amp;E:E&amp;"-"&amp;F:F,'IGT Calculation_1stHalf'!A:A,0))</f>
        <v>0</v>
      </c>
      <c r="M398" s="36">
        <f t="shared" si="27"/>
        <v>0</v>
      </c>
      <c r="N398" s="37">
        <f t="shared" si="28"/>
        <v>0</v>
      </c>
    </row>
    <row r="399" spans="1:14" x14ac:dyDescent="0.25">
      <c r="A399" s="49" t="s">
        <v>55</v>
      </c>
      <c r="B399" t="s">
        <v>21</v>
      </c>
      <c r="C399" s="27">
        <v>26751922.355384324</v>
      </c>
      <c r="D399" t="s">
        <v>21</v>
      </c>
      <c r="E399" t="s">
        <v>45</v>
      </c>
      <c r="F399" t="s">
        <v>6</v>
      </c>
      <c r="G399" t="s">
        <v>133</v>
      </c>
      <c r="H399" s="29">
        <f>_xlfn.IFS(F399="STAR Kids",INDEX('ATLIS Percentages'!D:D,MATCH($G:$G&amp;" "&amp;$E:$E,'ATLIS Percentages'!$A:$A,0)),
F399="STAR+PLUS",INDEX('ATLIS Percentages'!E:E,MATCH($G:$G&amp;" "&amp;$E:$E,'ATLIS Percentages'!$A:$A,0)),
F399="STAR",INDEX('ATLIS Percentages'!F:F,MATCH($G:$G&amp;" "&amp;$E:$E,'ATLIS Percentages'!$A:$A,0)))</f>
        <v>0</v>
      </c>
      <c r="I399" s="30">
        <f t="shared" si="25"/>
        <v>0</v>
      </c>
      <c r="J399" s="30">
        <f t="shared" si="26"/>
        <v>0</v>
      </c>
      <c r="K399" s="30">
        <f>INDEX('IGT Calculation_1stHalf'!J:J,MATCH($A:$A&amp;"-"&amp;$G:$G&amp;"-"&amp;$E:$E&amp;"-"&amp;$F:$F,'IGT Calculation_1stHalf'!A:A,0))</f>
        <v>0</v>
      </c>
      <c r="L399" s="30">
        <f>INDEX('IGT Calculation_1stHalf'!K:K,MATCH(A:A&amp;"-"&amp;G:G&amp;"-"&amp;E:E&amp;"-"&amp;F:F,'IGT Calculation_1stHalf'!A:A,0))</f>
        <v>0</v>
      </c>
      <c r="M399" s="36">
        <f t="shared" si="27"/>
        <v>0</v>
      </c>
      <c r="N399" s="37">
        <f t="shared" si="28"/>
        <v>0</v>
      </c>
    </row>
    <row r="400" spans="1:14" x14ac:dyDescent="0.25">
      <c r="A400" s="49" t="s">
        <v>100</v>
      </c>
      <c r="B400" t="s">
        <v>21</v>
      </c>
      <c r="C400" s="27">
        <v>114653013.62954284</v>
      </c>
      <c r="D400" t="s">
        <v>21</v>
      </c>
      <c r="E400" t="s">
        <v>13</v>
      </c>
      <c r="F400" t="s">
        <v>6</v>
      </c>
      <c r="G400" t="s">
        <v>133</v>
      </c>
      <c r="H400" s="29">
        <f>_xlfn.IFS(F400="STAR Kids",INDEX('ATLIS Percentages'!D:D,MATCH($G:$G&amp;" "&amp;$E:$E,'ATLIS Percentages'!$A:$A,0)),
F400="STAR+PLUS",INDEX('ATLIS Percentages'!E:E,MATCH($G:$G&amp;" "&amp;$E:$E,'ATLIS Percentages'!$A:$A,0)),
F400="STAR",INDEX('ATLIS Percentages'!F:F,MATCH($G:$G&amp;" "&amp;$E:$E,'ATLIS Percentages'!$A:$A,0)))</f>
        <v>0</v>
      </c>
      <c r="I400" s="30">
        <f t="shared" si="25"/>
        <v>0</v>
      </c>
      <c r="J400" s="30">
        <f t="shared" si="26"/>
        <v>0</v>
      </c>
      <c r="K400" s="30">
        <f>INDEX('IGT Calculation_1stHalf'!J:J,MATCH($A:$A&amp;"-"&amp;$G:$G&amp;"-"&amp;$E:$E&amp;"-"&amp;$F:$F,'IGT Calculation_1stHalf'!A:A,0))</f>
        <v>0</v>
      </c>
      <c r="L400" s="30">
        <f>INDEX('IGT Calculation_1stHalf'!K:K,MATCH(A:A&amp;"-"&amp;G:G&amp;"-"&amp;E:E&amp;"-"&amp;F:F,'IGT Calculation_1stHalf'!A:A,0))</f>
        <v>0</v>
      </c>
      <c r="M400" s="36">
        <f t="shared" si="27"/>
        <v>0</v>
      </c>
      <c r="N400" s="37">
        <f t="shared" si="28"/>
        <v>0</v>
      </c>
    </row>
    <row r="401" spans="1:14" x14ac:dyDescent="0.25">
      <c r="A401" s="49" t="s">
        <v>105</v>
      </c>
      <c r="B401" t="s">
        <v>21</v>
      </c>
      <c r="C401" s="27">
        <v>28386753.185245574</v>
      </c>
      <c r="D401" t="s">
        <v>21</v>
      </c>
      <c r="E401" t="s">
        <v>58</v>
      </c>
      <c r="F401" t="s">
        <v>6</v>
      </c>
      <c r="G401" t="s">
        <v>133</v>
      </c>
      <c r="H401" s="29">
        <f>_xlfn.IFS(F401="STAR Kids",INDEX('ATLIS Percentages'!D:D,MATCH($G:$G&amp;" "&amp;$E:$E,'ATLIS Percentages'!$A:$A,0)),
F401="STAR+PLUS",INDEX('ATLIS Percentages'!E:E,MATCH($G:$G&amp;" "&amp;$E:$E,'ATLIS Percentages'!$A:$A,0)),
F401="STAR",INDEX('ATLIS Percentages'!F:F,MATCH($G:$G&amp;" "&amp;$E:$E,'ATLIS Percentages'!$A:$A,0)))</f>
        <v>0</v>
      </c>
      <c r="I401" s="30">
        <f t="shared" si="25"/>
        <v>0</v>
      </c>
      <c r="J401" s="30">
        <f t="shared" si="26"/>
        <v>0</v>
      </c>
      <c r="K401" s="30">
        <f>INDEX('IGT Calculation_1stHalf'!J:J,MATCH($A:$A&amp;"-"&amp;$G:$G&amp;"-"&amp;$E:$E&amp;"-"&amp;$F:$F,'IGT Calculation_1stHalf'!A:A,0))</f>
        <v>0</v>
      </c>
      <c r="L401" s="30">
        <f>INDEX('IGT Calculation_1stHalf'!K:K,MATCH(A:A&amp;"-"&amp;G:G&amp;"-"&amp;E:E&amp;"-"&amp;F:F,'IGT Calculation_1stHalf'!A:A,0))</f>
        <v>0</v>
      </c>
      <c r="M401" s="36">
        <f t="shared" si="27"/>
        <v>0</v>
      </c>
      <c r="N401" s="37">
        <f t="shared" si="28"/>
        <v>0</v>
      </c>
    </row>
    <row r="402" spans="1:14" x14ac:dyDescent="0.25">
      <c r="A402" s="49" t="s">
        <v>110</v>
      </c>
      <c r="B402" t="s">
        <v>21</v>
      </c>
      <c r="C402" s="27">
        <v>52462762.266519837</v>
      </c>
      <c r="D402" t="s">
        <v>21</v>
      </c>
      <c r="E402" t="s">
        <v>9</v>
      </c>
      <c r="F402" t="s">
        <v>6</v>
      </c>
      <c r="G402" t="s">
        <v>133</v>
      </c>
      <c r="H402" s="29">
        <f>_xlfn.IFS(F402="STAR Kids",INDEX('ATLIS Percentages'!D:D,MATCH($G:$G&amp;" "&amp;$E:$E,'ATLIS Percentages'!$A:$A,0)),
F402="STAR+PLUS",INDEX('ATLIS Percentages'!E:E,MATCH($G:$G&amp;" "&amp;$E:$E,'ATLIS Percentages'!$A:$A,0)),
F402="STAR",INDEX('ATLIS Percentages'!F:F,MATCH($G:$G&amp;" "&amp;$E:$E,'ATLIS Percentages'!$A:$A,0)))</f>
        <v>0</v>
      </c>
      <c r="I402" s="30">
        <f t="shared" si="25"/>
        <v>0</v>
      </c>
      <c r="J402" s="30">
        <f t="shared" si="26"/>
        <v>0</v>
      </c>
      <c r="K402" s="30">
        <f>INDEX('IGT Calculation_1stHalf'!J:J,MATCH($A:$A&amp;"-"&amp;$G:$G&amp;"-"&amp;$E:$E&amp;"-"&amp;$F:$F,'IGT Calculation_1stHalf'!A:A,0))</f>
        <v>0</v>
      </c>
      <c r="L402" s="30">
        <f>INDEX('IGT Calculation_1stHalf'!K:K,MATCH(A:A&amp;"-"&amp;G:G&amp;"-"&amp;E:E&amp;"-"&amp;F:F,'IGT Calculation_1stHalf'!A:A,0))</f>
        <v>0</v>
      </c>
      <c r="M402" s="36">
        <f t="shared" si="27"/>
        <v>0</v>
      </c>
      <c r="N402" s="37">
        <f t="shared" si="28"/>
        <v>0</v>
      </c>
    </row>
    <row r="403" spans="1:14" x14ac:dyDescent="0.25">
      <c r="A403" s="49" t="s">
        <v>47</v>
      </c>
      <c r="B403" t="s">
        <v>48</v>
      </c>
      <c r="C403" s="27">
        <v>99676917.794770852</v>
      </c>
      <c r="D403" t="s">
        <v>48</v>
      </c>
      <c r="E403" t="s">
        <v>18</v>
      </c>
      <c r="F403" t="s">
        <v>6</v>
      </c>
      <c r="G403" t="s">
        <v>133</v>
      </c>
      <c r="H403" s="29">
        <f>_xlfn.IFS(F403="STAR Kids",INDEX('ATLIS Percentages'!D:D,MATCH($G:$G&amp;" "&amp;$E:$E,'ATLIS Percentages'!$A:$A,0)),
F403="STAR+PLUS",INDEX('ATLIS Percentages'!E:E,MATCH($G:$G&amp;" "&amp;$E:$E,'ATLIS Percentages'!$A:$A,0)),
F403="STAR",INDEX('ATLIS Percentages'!F:F,MATCH($G:$G&amp;" "&amp;$E:$E,'ATLIS Percentages'!$A:$A,0)))</f>
        <v>0</v>
      </c>
      <c r="I403" s="30">
        <f t="shared" si="25"/>
        <v>0</v>
      </c>
      <c r="J403" s="30">
        <f t="shared" si="26"/>
        <v>0</v>
      </c>
      <c r="K403" s="30">
        <f>INDEX('IGT Calculation_1stHalf'!J:J,MATCH($A:$A&amp;"-"&amp;$G:$G&amp;"-"&amp;$E:$E&amp;"-"&amp;$F:$F,'IGT Calculation_1stHalf'!A:A,0))</f>
        <v>0</v>
      </c>
      <c r="L403" s="30">
        <f>INDEX('IGT Calculation_1stHalf'!K:K,MATCH(A:A&amp;"-"&amp;G:G&amp;"-"&amp;E:E&amp;"-"&amp;F:F,'IGT Calculation_1stHalf'!A:A,0))</f>
        <v>0</v>
      </c>
      <c r="M403" s="36">
        <f t="shared" si="27"/>
        <v>0</v>
      </c>
      <c r="N403" s="37">
        <f t="shared" si="28"/>
        <v>0</v>
      </c>
    </row>
    <row r="404" spans="1:14" x14ac:dyDescent="0.25">
      <c r="A404" s="49" t="s">
        <v>60</v>
      </c>
      <c r="B404" t="s">
        <v>48</v>
      </c>
      <c r="C404" s="27">
        <v>103775420.21244234</v>
      </c>
      <c r="D404" t="s">
        <v>48</v>
      </c>
      <c r="E404" t="s">
        <v>41</v>
      </c>
      <c r="F404" t="s">
        <v>6</v>
      </c>
      <c r="G404" t="s">
        <v>133</v>
      </c>
      <c r="H404" s="29">
        <f>_xlfn.IFS(F404="STAR Kids",INDEX('ATLIS Percentages'!D:D,MATCH($G:$G&amp;" "&amp;$E:$E,'ATLIS Percentages'!$A:$A,0)),
F404="STAR+PLUS",INDEX('ATLIS Percentages'!E:E,MATCH($G:$G&amp;" "&amp;$E:$E,'ATLIS Percentages'!$A:$A,0)),
F404="STAR",INDEX('ATLIS Percentages'!F:F,MATCH($G:$G&amp;" "&amp;$E:$E,'ATLIS Percentages'!$A:$A,0)))</f>
        <v>0</v>
      </c>
      <c r="I404" s="30">
        <f t="shared" si="25"/>
        <v>0</v>
      </c>
      <c r="J404" s="30">
        <f t="shared" si="26"/>
        <v>0</v>
      </c>
      <c r="K404" s="30">
        <f>INDEX('IGT Calculation_1stHalf'!J:J,MATCH($A:$A&amp;"-"&amp;$G:$G&amp;"-"&amp;$E:$E&amp;"-"&amp;$F:$F,'IGT Calculation_1stHalf'!A:A,0))</f>
        <v>0</v>
      </c>
      <c r="L404" s="30">
        <f>INDEX('IGT Calculation_1stHalf'!K:K,MATCH(A:A&amp;"-"&amp;G:G&amp;"-"&amp;E:E&amp;"-"&amp;F:F,'IGT Calculation_1stHalf'!A:A,0))</f>
        <v>0</v>
      </c>
      <c r="M404" s="36">
        <f t="shared" si="27"/>
        <v>0</v>
      </c>
      <c r="N404" s="37">
        <f t="shared" si="28"/>
        <v>0</v>
      </c>
    </row>
    <row r="405" spans="1:14" x14ac:dyDescent="0.25">
      <c r="A405" s="49" t="s">
        <v>109</v>
      </c>
      <c r="B405" t="s">
        <v>61</v>
      </c>
      <c r="C405" s="27">
        <v>182823765.40928695</v>
      </c>
      <c r="D405" t="s">
        <v>61</v>
      </c>
      <c r="E405" t="s">
        <v>22</v>
      </c>
      <c r="F405" t="s">
        <v>6</v>
      </c>
      <c r="G405" t="s">
        <v>133</v>
      </c>
      <c r="H405" s="29">
        <f>_xlfn.IFS(F405="STAR Kids",INDEX('ATLIS Percentages'!D:D,MATCH($G:$G&amp;" "&amp;$E:$E,'ATLIS Percentages'!$A:$A,0)),
F405="STAR+PLUS",INDEX('ATLIS Percentages'!E:E,MATCH($G:$G&amp;" "&amp;$E:$E,'ATLIS Percentages'!$A:$A,0)),
F405="STAR",INDEX('ATLIS Percentages'!F:F,MATCH($G:$G&amp;" "&amp;$E:$E,'ATLIS Percentages'!$A:$A,0)))</f>
        <v>0</v>
      </c>
      <c r="I405" s="30">
        <f t="shared" si="25"/>
        <v>0</v>
      </c>
      <c r="J405" s="30">
        <f t="shared" si="26"/>
        <v>0</v>
      </c>
      <c r="K405" s="30">
        <f>INDEX('IGT Calculation_1stHalf'!J:J,MATCH($A:$A&amp;"-"&amp;$G:$G&amp;"-"&amp;$E:$E&amp;"-"&amp;$F:$F,'IGT Calculation_1stHalf'!A:A,0))</f>
        <v>0</v>
      </c>
      <c r="L405" s="30">
        <f>INDEX('IGT Calculation_1stHalf'!K:K,MATCH(A:A&amp;"-"&amp;G:G&amp;"-"&amp;E:E&amp;"-"&amp;F:F,'IGT Calculation_1stHalf'!A:A,0))</f>
        <v>0</v>
      </c>
      <c r="M405" s="36">
        <f t="shared" si="27"/>
        <v>0</v>
      </c>
      <c r="N405" s="37">
        <f t="shared" si="28"/>
        <v>0</v>
      </c>
    </row>
    <row r="406" spans="1:14" x14ac:dyDescent="0.25">
      <c r="A406" s="49" t="s">
        <v>59</v>
      </c>
      <c r="B406" t="s">
        <v>46</v>
      </c>
      <c r="C406" s="27">
        <v>232623804.84250489</v>
      </c>
      <c r="D406" t="s">
        <v>46</v>
      </c>
      <c r="E406" t="s">
        <v>39</v>
      </c>
      <c r="F406" t="s">
        <v>6</v>
      </c>
      <c r="G406" t="s">
        <v>133</v>
      </c>
      <c r="H406" s="29">
        <f>_xlfn.IFS(F406="STAR Kids",INDEX('ATLIS Percentages'!D:D,MATCH($G:$G&amp;" "&amp;$E:$E,'ATLIS Percentages'!$A:$A,0)),
F406="STAR+PLUS",INDEX('ATLIS Percentages'!E:E,MATCH($G:$G&amp;" "&amp;$E:$E,'ATLIS Percentages'!$A:$A,0)),
F406="STAR",INDEX('ATLIS Percentages'!F:F,MATCH($G:$G&amp;" "&amp;$E:$E,'ATLIS Percentages'!$A:$A,0)))</f>
        <v>0</v>
      </c>
      <c r="I406" s="30">
        <f t="shared" si="25"/>
        <v>0</v>
      </c>
      <c r="J406" s="30">
        <f t="shared" si="26"/>
        <v>0</v>
      </c>
      <c r="K406" s="30">
        <f>INDEX('IGT Calculation_1stHalf'!J:J,MATCH($A:$A&amp;"-"&amp;$G:$G&amp;"-"&amp;$E:$E&amp;"-"&amp;$F:$F,'IGT Calculation_1stHalf'!A:A,0))</f>
        <v>0</v>
      </c>
      <c r="L406" s="30">
        <f>INDEX('IGT Calculation_1stHalf'!K:K,MATCH(A:A&amp;"-"&amp;G:G&amp;"-"&amp;E:E&amp;"-"&amp;F:F,'IGT Calculation_1stHalf'!A:A,0))</f>
        <v>0</v>
      </c>
      <c r="M406" s="36">
        <f t="shared" si="27"/>
        <v>0</v>
      </c>
      <c r="N406" s="37">
        <f t="shared" si="28"/>
        <v>0</v>
      </c>
    </row>
    <row r="407" spans="1:14" x14ac:dyDescent="0.25">
      <c r="A407" s="49" t="s">
        <v>91</v>
      </c>
      <c r="B407" t="s">
        <v>33</v>
      </c>
      <c r="C407" s="27">
        <v>133805361.69636823</v>
      </c>
      <c r="D407" t="s">
        <v>33</v>
      </c>
      <c r="E407" t="s">
        <v>66</v>
      </c>
      <c r="F407" t="s">
        <v>6</v>
      </c>
      <c r="G407" t="s">
        <v>133</v>
      </c>
      <c r="H407" s="29">
        <f>_xlfn.IFS(F407="STAR Kids",INDEX('ATLIS Percentages'!D:D,MATCH($G:$G&amp;" "&amp;$E:$E,'ATLIS Percentages'!$A:$A,0)),
F407="STAR+PLUS",INDEX('ATLIS Percentages'!E:E,MATCH($G:$G&amp;" "&amp;$E:$E,'ATLIS Percentages'!$A:$A,0)),
F407="STAR",INDEX('ATLIS Percentages'!F:F,MATCH($G:$G&amp;" "&amp;$E:$E,'ATLIS Percentages'!$A:$A,0)))</f>
        <v>0</v>
      </c>
      <c r="I407" s="30">
        <f t="shared" si="25"/>
        <v>0</v>
      </c>
      <c r="J407" s="30">
        <f t="shared" si="26"/>
        <v>0</v>
      </c>
      <c r="K407" s="30">
        <f>INDEX('IGT Calculation_1stHalf'!J:J,MATCH($A:$A&amp;"-"&amp;$G:$G&amp;"-"&amp;$E:$E&amp;"-"&amp;$F:$F,'IGT Calculation_1stHalf'!A:A,0))</f>
        <v>0</v>
      </c>
      <c r="L407" s="30">
        <f>INDEX('IGT Calculation_1stHalf'!K:K,MATCH(A:A&amp;"-"&amp;G:G&amp;"-"&amp;E:E&amp;"-"&amp;F:F,'IGT Calculation_1stHalf'!A:A,0))</f>
        <v>0</v>
      </c>
      <c r="M407" s="36">
        <f t="shared" si="27"/>
        <v>0</v>
      </c>
      <c r="N407" s="37">
        <f t="shared" si="28"/>
        <v>0</v>
      </c>
    </row>
    <row r="408" spans="1:14" x14ac:dyDescent="0.25">
      <c r="A408" s="49" t="s">
        <v>75</v>
      </c>
      <c r="B408" t="s">
        <v>33</v>
      </c>
      <c r="C408" s="27">
        <v>73073180.267836854</v>
      </c>
      <c r="D408" t="s">
        <v>33</v>
      </c>
      <c r="E408" t="s">
        <v>24</v>
      </c>
      <c r="F408" t="s">
        <v>6</v>
      </c>
      <c r="G408" t="s">
        <v>133</v>
      </c>
      <c r="H408" s="29">
        <f>_xlfn.IFS(F408="STAR Kids",INDEX('ATLIS Percentages'!D:D,MATCH($G:$G&amp;" "&amp;$E:$E,'ATLIS Percentages'!$A:$A,0)),
F408="STAR+PLUS",INDEX('ATLIS Percentages'!E:E,MATCH($G:$G&amp;" "&amp;$E:$E,'ATLIS Percentages'!$A:$A,0)),
F408="STAR",INDEX('ATLIS Percentages'!F:F,MATCH($G:$G&amp;" "&amp;$E:$E,'ATLIS Percentages'!$A:$A,0)))</f>
        <v>0</v>
      </c>
      <c r="I408" s="30">
        <f t="shared" si="25"/>
        <v>0</v>
      </c>
      <c r="J408" s="30">
        <f t="shared" si="26"/>
        <v>0</v>
      </c>
      <c r="K408" s="30">
        <f>INDEX('IGT Calculation_1stHalf'!J:J,MATCH($A:$A&amp;"-"&amp;$G:$G&amp;"-"&amp;$E:$E&amp;"-"&amp;$F:$F,'IGT Calculation_1stHalf'!A:A,0))</f>
        <v>0</v>
      </c>
      <c r="L408" s="30">
        <f>INDEX('IGT Calculation_1stHalf'!K:K,MATCH(A:A&amp;"-"&amp;G:G&amp;"-"&amp;E:E&amp;"-"&amp;F:F,'IGT Calculation_1stHalf'!A:A,0))</f>
        <v>0</v>
      </c>
      <c r="M408" s="36">
        <f t="shared" si="27"/>
        <v>0</v>
      </c>
      <c r="N408" s="37">
        <f t="shared" si="28"/>
        <v>0</v>
      </c>
    </row>
    <row r="409" spans="1:14" x14ac:dyDescent="0.25">
      <c r="A409" s="49" t="s">
        <v>54</v>
      </c>
      <c r="B409" t="s">
        <v>8</v>
      </c>
      <c r="C409" s="27">
        <v>164587633.4288103</v>
      </c>
      <c r="D409" t="s">
        <v>8</v>
      </c>
      <c r="E409" t="s">
        <v>22</v>
      </c>
      <c r="F409" t="s">
        <v>6</v>
      </c>
      <c r="G409" t="s">
        <v>133</v>
      </c>
      <c r="H409" s="29">
        <f>_xlfn.IFS(F409="STAR Kids",INDEX('ATLIS Percentages'!D:D,MATCH($G:$G&amp;" "&amp;$E:$E,'ATLIS Percentages'!$A:$A,0)),
F409="STAR+PLUS",INDEX('ATLIS Percentages'!E:E,MATCH($G:$G&amp;" "&amp;$E:$E,'ATLIS Percentages'!$A:$A,0)),
F409="STAR",INDEX('ATLIS Percentages'!F:F,MATCH($G:$G&amp;" "&amp;$E:$E,'ATLIS Percentages'!$A:$A,0)))</f>
        <v>0</v>
      </c>
      <c r="I409" s="30">
        <f t="shared" si="25"/>
        <v>0</v>
      </c>
      <c r="J409" s="30">
        <f t="shared" si="26"/>
        <v>0</v>
      </c>
      <c r="K409" s="30">
        <f>INDEX('IGT Calculation_1stHalf'!J:J,MATCH($A:$A&amp;"-"&amp;$G:$G&amp;"-"&amp;$E:$E&amp;"-"&amp;$F:$F,'IGT Calculation_1stHalf'!A:A,0))</f>
        <v>0</v>
      </c>
      <c r="L409" s="30">
        <f>INDEX('IGT Calculation_1stHalf'!K:K,MATCH(A:A&amp;"-"&amp;G:G&amp;"-"&amp;E:E&amp;"-"&amp;F:F,'IGT Calculation_1stHalf'!A:A,0))</f>
        <v>0</v>
      </c>
      <c r="M409" s="36">
        <f t="shared" si="27"/>
        <v>0</v>
      </c>
      <c r="N409" s="37">
        <f t="shared" si="28"/>
        <v>0</v>
      </c>
    </row>
    <row r="410" spans="1:14" x14ac:dyDescent="0.25">
      <c r="A410" s="49" t="s">
        <v>102</v>
      </c>
      <c r="B410" t="s">
        <v>8</v>
      </c>
      <c r="C410" s="27">
        <v>76412486.403697371</v>
      </c>
      <c r="D410" t="s">
        <v>8</v>
      </c>
      <c r="E410" t="s">
        <v>45</v>
      </c>
      <c r="F410" t="s">
        <v>6</v>
      </c>
      <c r="G410" t="s">
        <v>133</v>
      </c>
      <c r="H410" s="29">
        <f>_xlfn.IFS(F410="STAR Kids",INDEX('ATLIS Percentages'!D:D,MATCH($G:$G&amp;" "&amp;$E:$E,'ATLIS Percentages'!$A:$A,0)),
F410="STAR+PLUS",INDEX('ATLIS Percentages'!E:E,MATCH($G:$G&amp;" "&amp;$E:$E,'ATLIS Percentages'!$A:$A,0)),
F410="STAR",INDEX('ATLIS Percentages'!F:F,MATCH($G:$G&amp;" "&amp;$E:$E,'ATLIS Percentages'!$A:$A,0)))</f>
        <v>0</v>
      </c>
      <c r="I410" s="30">
        <f t="shared" si="25"/>
        <v>0</v>
      </c>
      <c r="J410" s="30">
        <f t="shared" si="26"/>
        <v>0</v>
      </c>
      <c r="K410" s="30">
        <f>INDEX('IGT Calculation_1stHalf'!J:J,MATCH($A:$A&amp;"-"&amp;$G:$G&amp;"-"&amp;$E:$E&amp;"-"&amp;$F:$F,'IGT Calculation_1stHalf'!A:A,0))</f>
        <v>0</v>
      </c>
      <c r="L410" s="30">
        <f>INDEX('IGT Calculation_1stHalf'!K:K,MATCH(A:A&amp;"-"&amp;G:G&amp;"-"&amp;E:E&amp;"-"&amp;F:F,'IGT Calculation_1stHalf'!A:A,0))</f>
        <v>0</v>
      </c>
      <c r="M410" s="36">
        <f t="shared" si="27"/>
        <v>0</v>
      </c>
      <c r="N410" s="37">
        <f t="shared" si="28"/>
        <v>0</v>
      </c>
    </row>
    <row r="411" spans="1:14" x14ac:dyDescent="0.25">
      <c r="A411" s="49" t="s">
        <v>71</v>
      </c>
      <c r="B411" t="s">
        <v>8</v>
      </c>
      <c r="C411" s="27">
        <v>249772558.98836285</v>
      </c>
      <c r="D411" t="s">
        <v>8</v>
      </c>
      <c r="E411" t="s">
        <v>66</v>
      </c>
      <c r="F411" t="s">
        <v>6</v>
      </c>
      <c r="G411" t="s">
        <v>133</v>
      </c>
      <c r="H411" s="29">
        <f>_xlfn.IFS(F411="STAR Kids",INDEX('ATLIS Percentages'!D:D,MATCH($G:$G&amp;" "&amp;$E:$E,'ATLIS Percentages'!$A:$A,0)),
F411="STAR+PLUS",INDEX('ATLIS Percentages'!E:E,MATCH($G:$G&amp;" "&amp;$E:$E,'ATLIS Percentages'!$A:$A,0)),
F411="STAR",INDEX('ATLIS Percentages'!F:F,MATCH($G:$G&amp;" "&amp;$E:$E,'ATLIS Percentages'!$A:$A,0)))</f>
        <v>0</v>
      </c>
      <c r="I411" s="30">
        <f t="shared" si="25"/>
        <v>0</v>
      </c>
      <c r="J411" s="30">
        <f t="shared" si="26"/>
        <v>0</v>
      </c>
      <c r="K411" s="30">
        <f>INDEX('IGT Calculation_1stHalf'!J:J,MATCH($A:$A&amp;"-"&amp;$G:$G&amp;"-"&amp;$E:$E&amp;"-"&amp;$F:$F,'IGT Calculation_1stHalf'!A:A,0))</f>
        <v>0</v>
      </c>
      <c r="L411" s="30">
        <f>INDEX('IGT Calculation_1stHalf'!K:K,MATCH(A:A&amp;"-"&amp;G:G&amp;"-"&amp;E:E&amp;"-"&amp;F:F,'IGT Calculation_1stHalf'!A:A,0))</f>
        <v>0</v>
      </c>
      <c r="M411" s="36">
        <f t="shared" si="27"/>
        <v>0</v>
      </c>
      <c r="N411" s="37">
        <f t="shared" si="28"/>
        <v>0</v>
      </c>
    </row>
    <row r="412" spans="1:14" x14ac:dyDescent="0.25">
      <c r="A412" s="49" t="s">
        <v>107</v>
      </c>
      <c r="B412" t="s">
        <v>8</v>
      </c>
      <c r="C412" s="27">
        <v>39405180.227873512</v>
      </c>
      <c r="D412" t="s">
        <v>8</v>
      </c>
      <c r="E412" t="s">
        <v>58</v>
      </c>
      <c r="F412" t="s">
        <v>6</v>
      </c>
      <c r="G412" t="s">
        <v>133</v>
      </c>
      <c r="H412" s="29">
        <f>_xlfn.IFS(F412="STAR Kids",INDEX('ATLIS Percentages'!D:D,MATCH($G:$G&amp;" "&amp;$E:$E,'ATLIS Percentages'!$A:$A,0)),
F412="STAR+PLUS",INDEX('ATLIS Percentages'!E:E,MATCH($G:$G&amp;" "&amp;$E:$E,'ATLIS Percentages'!$A:$A,0)),
F412="STAR",INDEX('ATLIS Percentages'!F:F,MATCH($G:$G&amp;" "&amp;$E:$E,'ATLIS Percentages'!$A:$A,0)))</f>
        <v>0</v>
      </c>
      <c r="I412" s="30">
        <f t="shared" si="25"/>
        <v>0</v>
      </c>
      <c r="J412" s="30">
        <f t="shared" si="26"/>
        <v>0</v>
      </c>
      <c r="K412" s="30">
        <f>INDEX('IGT Calculation_1stHalf'!J:J,MATCH($A:$A&amp;"-"&amp;$G:$G&amp;"-"&amp;$E:$E&amp;"-"&amp;$F:$F,'IGT Calculation_1stHalf'!A:A,0))</f>
        <v>0</v>
      </c>
      <c r="L412" s="30">
        <f>INDEX('IGT Calculation_1stHalf'!K:K,MATCH(A:A&amp;"-"&amp;G:G&amp;"-"&amp;E:E&amp;"-"&amp;F:F,'IGT Calculation_1stHalf'!A:A,0))</f>
        <v>0</v>
      </c>
      <c r="M412" s="36">
        <f t="shared" si="27"/>
        <v>0</v>
      </c>
      <c r="N412" s="37">
        <f t="shared" si="28"/>
        <v>0</v>
      </c>
    </row>
    <row r="413" spans="1:14" x14ac:dyDescent="0.25">
      <c r="A413" s="49" t="s">
        <v>95</v>
      </c>
      <c r="B413" t="s">
        <v>8</v>
      </c>
      <c r="C413" s="27">
        <v>67937029.855886966</v>
      </c>
      <c r="D413" t="s">
        <v>8</v>
      </c>
      <c r="E413" t="s">
        <v>9</v>
      </c>
      <c r="F413" t="s">
        <v>6</v>
      </c>
      <c r="G413" t="s">
        <v>133</v>
      </c>
      <c r="H413" s="29">
        <f>_xlfn.IFS(F413="STAR Kids",INDEX('ATLIS Percentages'!D:D,MATCH($G:$G&amp;" "&amp;$E:$E,'ATLIS Percentages'!$A:$A,0)),
F413="STAR+PLUS",INDEX('ATLIS Percentages'!E:E,MATCH($G:$G&amp;" "&amp;$E:$E,'ATLIS Percentages'!$A:$A,0)),
F413="STAR",INDEX('ATLIS Percentages'!F:F,MATCH($G:$G&amp;" "&amp;$E:$E,'ATLIS Percentages'!$A:$A,0)))</f>
        <v>0</v>
      </c>
      <c r="I413" s="30">
        <f t="shared" si="25"/>
        <v>0</v>
      </c>
      <c r="J413" s="30">
        <f t="shared" si="26"/>
        <v>0</v>
      </c>
      <c r="K413" s="30">
        <f>INDEX('IGT Calculation_1stHalf'!J:J,MATCH($A:$A&amp;"-"&amp;$G:$G&amp;"-"&amp;$E:$E&amp;"-"&amp;$F:$F,'IGT Calculation_1stHalf'!A:A,0))</f>
        <v>0</v>
      </c>
      <c r="L413" s="30">
        <f>INDEX('IGT Calculation_1stHalf'!K:K,MATCH(A:A&amp;"-"&amp;G:G&amp;"-"&amp;E:E&amp;"-"&amp;F:F,'IGT Calculation_1stHalf'!A:A,0))</f>
        <v>0</v>
      </c>
      <c r="M413" s="36">
        <f t="shared" si="27"/>
        <v>0</v>
      </c>
      <c r="N413" s="37">
        <f t="shared" si="28"/>
        <v>0</v>
      </c>
    </row>
    <row r="414" spans="1:14" x14ac:dyDescent="0.25">
      <c r="A414" s="49" t="s">
        <v>40</v>
      </c>
      <c r="B414" t="s">
        <v>8</v>
      </c>
      <c r="C414" s="27">
        <v>67279302.893511683</v>
      </c>
      <c r="D414" t="s">
        <v>8</v>
      </c>
      <c r="E414" t="s">
        <v>41</v>
      </c>
      <c r="F414" t="s">
        <v>6</v>
      </c>
      <c r="G414" t="s">
        <v>133</v>
      </c>
      <c r="H414" s="29">
        <f>_xlfn.IFS(F414="STAR Kids",INDEX('ATLIS Percentages'!D:D,MATCH($G:$G&amp;" "&amp;$E:$E,'ATLIS Percentages'!$A:$A,0)),
F414="STAR+PLUS",INDEX('ATLIS Percentages'!E:E,MATCH($G:$G&amp;" "&amp;$E:$E,'ATLIS Percentages'!$A:$A,0)),
F414="STAR",INDEX('ATLIS Percentages'!F:F,MATCH($G:$G&amp;" "&amp;$E:$E,'ATLIS Percentages'!$A:$A,0)))</f>
        <v>0</v>
      </c>
      <c r="I414" s="30">
        <f t="shared" si="25"/>
        <v>0</v>
      </c>
      <c r="J414" s="30">
        <f t="shared" si="26"/>
        <v>0</v>
      </c>
      <c r="K414" s="30">
        <f>INDEX('IGT Calculation_1stHalf'!J:J,MATCH($A:$A&amp;"-"&amp;$G:$G&amp;"-"&amp;$E:$E&amp;"-"&amp;$F:$F,'IGT Calculation_1stHalf'!A:A,0))</f>
        <v>0</v>
      </c>
      <c r="L414" s="30">
        <f>INDEX('IGT Calculation_1stHalf'!K:K,MATCH(A:A&amp;"-"&amp;G:G&amp;"-"&amp;E:E&amp;"-"&amp;F:F,'IGT Calculation_1stHalf'!A:A,0))</f>
        <v>0</v>
      </c>
      <c r="M414" s="36">
        <f t="shared" si="27"/>
        <v>0</v>
      </c>
      <c r="N414" s="37">
        <f t="shared" si="28"/>
        <v>0</v>
      </c>
    </row>
    <row r="415" spans="1:14" x14ac:dyDescent="0.25">
      <c r="A415" s="49" t="s">
        <v>72</v>
      </c>
      <c r="B415" t="s">
        <v>4</v>
      </c>
      <c r="C415" s="27">
        <v>565096980.80661368</v>
      </c>
      <c r="D415" t="s">
        <v>4</v>
      </c>
      <c r="E415" t="s">
        <v>13</v>
      </c>
      <c r="F415" t="s">
        <v>6</v>
      </c>
      <c r="G415" t="s">
        <v>133</v>
      </c>
      <c r="H415" s="29">
        <f>_xlfn.IFS(F415="STAR Kids",INDEX('ATLIS Percentages'!D:D,MATCH($G:$G&amp;" "&amp;$E:$E,'ATLIS Percentages'!$A:$A,0)),
F415="STAR+PLUS",INDEX('ATLIS Percentages'!E:E,MATCH($G:$G&amp;" "&amp;$E:$E,'ATLIS Percentages'!$A:$A,0)),
F415="STAR",INDEX('ATLIS Percentages'!F:F,MATCH($G:$G&amp;" "&amp;$E:$E,'ATLIS Percentages'!$A:$A,0)))</f>
        <v>0</v>
      </c>
      <c r="I415" s="30">
        <f t="shared" si="25"/>
        <v>0</v>
      </c>
      <c r="J415" s="30">
        <f t="shared" si="26"/>
        <v>0</v>
      </c>
      <c r="K415" s="30">
        <f>INDEX('IGT Calculation_1stHalf'!J:J,MATCH($A:$A&amp;"-"&amp;$G:$G&amp;"-"&amp;$E:$E&amp;"-"&amp;$F:$F,'IGT Calculation_1stHalf'!A:A,0))</f>
        <v>0</v>
      </c>
      <c r="L415" s="30">
        <f>INDEX('IGT Calculation_1stHalf'!K:K,MATCH(A:A&amp;"-"&amp;G:G&amp;"-"&amp;E:E&amp;"-"&amp;F:F,'IGT Calculation_1stHalf'!A:A,0))</f>
        <v>0</v>
      </c>
      <c r="M415" s="36">
        <f t="shared" si="27"/>
        <v>0</v>
      </c>
      <c r="N415" s="37">
        <f t="shared" si="28"/>
        <v>0</v>
      </c>
    </row>
    <row r="416" spans="1:14" x14ac:dyDescent="0.25">
      <c r="A416" s="49" t="s">
        <v>3</v>
      </c>
      <c r="B416" t="s">
        <v>4</v>
      </c>
      <c r="C416" s="27">
        <v>63230908.079189375</v>
      </c>
      <c r="D416" t="s">
        <v>4</v>
      </c>
      <c r="E416" t="s">
        <v>5</v>
      </c>
      <c r="F416" t="s">
        <v>6</v>
      </c>
      <c r="G416" t="s">
        <v>133</v>
      </c>
      <c r="H416" s="29">
        <f>_xlfn.IFS(F416="STAR Kids",INDEX('ATLIS Percentages'!D:D,MATCH($G:$G&amp;" "&amp;$E:$E,'ATLIS Percentages'!$A:$A,0)),
F416="STAR+PLUS",INDEX('ATLIS Percentages'!E:E,MATCH($G:$G&amp;" "&amp;$E:$E,'ATLIS Percentages'!$A:$A,0)),
F416="STAR",INDEX('ATLIS Percentages'!F:F,MATCH($G:$G&amp;" "&amp;$E:$E,'ATLIS Percentages'!$A:$A,0)))</f>
        <v>0</v>
      </c>
      <c r="I416" s="30">
        <f t="shared" si="25"/>
        <v>0</v>
      </c>
      <c r="J416" s="30">
        <f t="shared" si="26"/>
        <v>0</v>
      </c>
      <c r="K416" s="30">
        <f>INDEX('IGT Calculation_1stHalf'!J:J,MATCH($A:$A&amp;"-"&amp;$G:$G&amp;"-"&amp;$E:$E&amp;"-"&amp;$F:$F,'IGT Calculation_1stHalf'!A:A,0))</f>
        <v>0</v>
      </c>
      <c r="L416" s="30">
        <f>INDEX('IGT Calculation_1stHalf'!K:K,MATCH(A:A&amp;"-"&amp;G:G&amp;"-"&amp;E:E&amp;"-"&amp;F:F,'IGT Calculation_1stHalf'!A:A,0))</f>
        <v>0</v>
      </c>
      <c r="M416" s="36">
        <f t="shared" si="27"/>
        <v>0</v>
      </c>
      <c r="N416" s="37">
        <f t="shared" si="28"/>
        <v>0</v>
      </c>
    </row>
    <row r="417" spans="1:14" x14ac:dyDescent="0.25">
      <c r="A417" s="49" t="s">
        <v>92</v>
      </c>
      <c r="B417" t="s">
        <v>4</v>
      </c>
      <c r="C417" s="27">
        <v>155582782.72190821</v>
      </c>
      <c r="D417" t="s">
        <v>4</v>
      </c>
      <c r="E417" t="s">
        <v>50</v>
      </c>
      <c r="F417" t="s">
        <v>6</v>
      </c>
      <c r="G417" t="s">
        <v>133</v>
      </c>
      <c r="H417" s="29">
        <f>_xlfn.IFS(F417="STAR Kids",INDEX('ATLIS Percentages'!D:D,MATCH($G:$G&amp;" "&amp;$E:$E,'ATLIS Percentages'!$A:$A,0)),
F417="STAR+PLUS",INDEX('ATLIS Percentages'!E:E,MATCH($G:$G&amp;" "&amp;$E:$E,'ATLIS Percentages'!$A:$A,0)),
F417="STAR",INDEX('ATLIS Percentages'!F:F,MATCH($G:$G&amp;" "&amp;$E:$E,'ATLIS Percentages'!$A:$A,0)))</f>
        <v>0</v>
      </c>
      <c r="I417" s="30">
        <f t="shared" si="25"/>
        <v>0</v>
      </c>
      <c r="J417" s="30">
        <f t="shared" si="26"/>
        <v>0</v>
      </c>
      <c r="K417" s="30">
        <f>INDEX('IGT Calculation_1stHalf'!J:J,MATCH($A:$A&amp;"-"&amp;$G:$G&amp;"-"&amp;$E:$E&amp;"-"&amp;$F:$F,'IGT Calculation_1stHalf'!A:A,0))</f>
        <v>0</v>
      </c>
      <c r="L417" s="30">
        <f>INDEX('IGT Calculation_1stHalf'!K:K,MATCH(A:A&amp;"-"&amp;G:G&amp;"-"&amp;E:E&amp;"-"&amp;F:F,'IGT Calculation_1stHalf'!A:A,0))</f>
        <v>0</v>
      </c>
      <c r="M417" s="36">
        <f t="shared" si="27"/>
        <v>0</v>
      </c>
      <c r="N417" s="37">
        <f t="shared" si="28"/>
        <v>0</v>
      </c>
    </row>
    <row r="418" spans="1:14" x14ac:dyDescent="0.25">
      <c r="A418" s="49" t="s">
        <v>25</v>
      </c>
      <c r="B418" t="s">
        <v>12</v>
      </c>
      <c r="C418" s="27">
        <v>224936526.37896287</v>
      </c>
      <c r="D418" t="s">
        <v>12</v>
      </c>
      <c r="E418" t="s">
        <v>13</v>
      </c>
      <c r="F418" t="s">
        <v>6</v>
      </c>
      <c r="G418" t="s">
        <v>133</v>
      </c>
      <c r="H418" s="29">
        <f>_xlfn.IFS(F418="STAR Kids",INDEX('ATLIS Percentages'!D:D,MATCH($G:$G&amp;" "&amp;$E:$E,'ATLIS Percentages'!$A:$A,0)),
F418="STAR+PLUS",INDEX('ATLIS Percentages'!E:E,MATCH($G:$G&amp;" "&amp;$E:$E,'ATLIS Percentages'!$A:$A,0)),
F418="STAR",INDEX('ATLIS Percentages'!F:F,MATCH($G:$G&amp;" "&amp;$E:$E,'ATLIS Percentages'!$A:$A,0)))</f>
        <v>0</v>
      </c>
      <c r="I418" s="30">
        <f t="shared" si="25"/>
        <v>0</v>
      </c>
      <c r="J418" s="30">
        <f t="shared" si="26"/>
        <v>0</v>
      </c>
      <c r="K418" s="30">
        <f>INDEX('IGT Calculation_1stHalf'!J:J,MATCH($A:$A&amp;"-"&amp;$G:$G&amp;"-"&amp;$E:$E&amp;"-"&amp;$F:$F,'IGT Calculation_1stHalf'!A:A,0))</f>
        <v>0</v>
      </c>
      <c r="L418" s="30">
        <f>INDEX('IGT Calculation_1stHalf'!K:K,MATCH(A:A&amp;"-"&amp;G:G&amp;"-"&amp;E:E&amp;"-"&amp;F:F,'IGT Calculation_1stHalf'!A:A,0))</f>
        <v>0</v>
      </c>
      <c r="M418" s="36">
        <f t="shared" si="27"/>
        <v>0</v>
      </c>
      <c r="N418" s="37">
        <f t="shared" si="28"/>
        <v>0</v>
      </c>
    </row>
    <row r="419" spans="1:14" x14ac:dyDescent="0.25">
      <c r="A419" s="49" t="s">
        <v>104</v>
      </c>
      <c r="B419" t="s">
        <v>12</v>
      </c>
      <c r="C419" s="27">
        <v>93479561.123409569</v>
      </c>
      <c r="D419" t="s">
        <v>12</v>
      </c>
      <c r="E419" t="s">
        <v>66</v>
      </c>
      <c r="F419" t="s">
        <v>6</v>
      </c>
      <c r="G419" t="s">
        <v>133</v>
      </c>
      <c r="H419" s="29">
        <f>_xlfn.IFS(F419="STAR Kids",INDEX('ATLIS Percentages'!D:D,MATCH($G:$G&amp;" "&amp;$E:$E,'ATLIS Percentages'!$A:$A,0)),
F419="STAR+PLUS",INDEX('ATLIS Percentages'!E:E,MATCH($G:$G&amp;" "&amp;$E:$E,'ATLIS Percentages'!$A:$A,0)),
F419="STAR",INDEX('ATLIS Percentages'!F:F,MATCH($G:$G&amp;" "&amp;$E:$E,'ATLIS Percentages'!$A:$A,0)))</f>
        <v>0</v>
      </c>
      <c r="I419" s="30">
        <f t="shared" si="25"/>
        <v>0</v>
      </c>
      <c r="J419" s="30">
        <f t="shared" si="26"/>
        <v>0</v>
      </c>
      <c r="K419" s="30">
        <f>INDEX('IGT Calculation_1stHalf'!J:J,MATCH($A:$A&amp;"-"&amp;$G:$G&amp;"-"&amp;$E:$E&amp;"-"&amp;$F:$F,'IGT Calculation_1stHalf'!A:A,0))</f>
        <v>0</v>
      </c>
      <c r="L419" s="30">
        <f>INDEX('IGT Calculation_1stHalf'!K:K,MATCH(A:A&amp;"-"&amp;G:G&amp;"-"&amp;E:E&amp;"-"&amp;F:F,'IGT Calculation_1stHalf'!A:A,0))</f>
        <v>0</v>
      </c>
      <c r="M419" s="36">
        <f t="shared" si="27"/>
        <v>0</v>
      </c>
      <c r="N419" s="37">
        <f t="shared" si="28"/>
        <v>0</v>
      </c>
    </row>
    <row r="420" spans="1:14" x14ac:dyDescent="0.25">
      <c r="A420" s="49" t="s">
        <v>106</v>
      </c>
      <c r="B420" t="s">
        <v>12</v>
      </c>
      <c r="C420" s="27">
        <v>35326278.026436985</v>
      </c>
      <c r="D420" t="s">
        <v>12</v>
      </c>
      <c r="E420" t="s">
        <v>5</v>
      </c>
      <c r="F420" t="s">
        <v>6</v>
      </c>
      <c r="G420" t="s">
        <v>133</v>
      </c>
      <c r="H420" s="29">
        <f>_xlfn.IFS(F420="STAR Kids",INDEX('ATLIS Percentages'!D:D,MATCH($G:$G&amp;" "&amp;$E:$E,'ATLIS Percentages'!$A:$A,0)),
F420="STAR+PLUS",INDEX('ATLIS Percentages'!E:E,MATCH($G:$G&amp;" "&amp;$E:$E,'ATLIS Percentages'!$A:$A,0)),
F420="STAR",INDEX('ATLIS Percentages'!F:F,MATCH($G:$G&amp;" "&amp;$E:$E,'ATLIS Percentages'!$A:$A,0)))</f>
        <v>0</v>
      </c>
      <c r="I420" s="30">
        <f t="shared" si="25"/>
        <v>0</v>
      </c>
      <c r="J420" s="30">
        <f t="shared" si="26"/>
        <v>0</v>
      </c>
      <c r="K420" s="30">
        <f>INDEX('IGT Calculation_1stHalf'!J:J,MATCH($A:$A&amp;"-"&amp;$G:$G&amp;"-"&amp;$E:$E&amp;"-"&amp;$F:$F,'IGT Calculation_1stHalf'!A:A,0))</f>
        <v>0</v>
      </c>
      <c r="L420" s="30">
        <f>INDEX('IGT Calculation_1stHalf'!K:K,MATCH(A:A&amp;"-"&amp;G:G&amp;"-"&amp;E:E&amp;"-"&amp;F:F,'IGT Calculation_1stHalf'!A:A,0))</f>
        <v>0</v>
      </c>
      <c r="M420" s="36">
        <f t="shared" si="27"/>
        <v>0</v>
      </c>
      <c r="N420" s="37">
        <f t="shared" si="28"/>
        <v>0</v>
      </c>
    </row>
    <row r="421" spans="1:14" x14ac:dyDescent="0.25">
      <c r="A421" s="49" t="s">
        <v>103</v>
      </c>
      <c r="B421" t="s">
        <v>12</v>
      </c>
      <c r="C421" s="27">
        <v>59767267.674555615</v>
      </c>
      <c r="D421" t="s">
        <v>12</v>
      </c>
      <c r="E421" t="s">
        <v>18</v>
      </c>
      <c r="F421" t="s">
        <v>6</v>
      </c>
      <c r="G421" t="s">
        <v>133</v>
      </c>
      <c r="H421" s="29">
        <f>_xlfn.IFS(F421="STAR Kids",INDEX('ATLIS Percentages'!D:D,MATCH($G:$G&amp;" "&amp;$E:$E,'ATLIS Percentages'!$A:$A,0)),
F421="STAR+PLUS",INDEX('ATLIS Percentages'!E:E,MATCH($G:$G&amp;" "&amp;$E:$E,'ATLIS Percentages'!$A:$A,0)),
F421="STAR",INDEX('ATLIS Percentages'!F:F,MATCH($G:$G&amp;" "&amp;$E:$E,'ATLIS Percentages'!$A:$A,0)))</f>
        <v>0</v>
      </c>
      <c r="I421" s="30">
        <f t="shared" si="25"/>
        <v>0</v>
      </c>
      <c r="J421" s="30">
        <f t="shared" si="26"/>
        <v>0</v>
      </c>
      <c r="K421" s="30">
        <f>INDEX('IGT Calculation_1stHalf'!J:J,MATCH($A:$A&amp;"-"&amp;$G:$G&amp;"-"&amp;$E:$E&amp;"-"&amp;$F:$F,'IGT Calculation_1stHalf'!A:A,0))</f>
        <v>0</v>
      </c>
      <c r="L421" s="30">
        <f>INDEX('IGT Calculation_1stHalf'!K:K,MATCH(A:A&amp;"-"&amp;G:G&amp;"-"&amp;E:E&amp;"-"&amp;F:F,'IGT Calculation_1stHalf'!A:A,0))</f>
        <v>0</v>
      </c>
      <c r="M421" s="36">
        <f t="shared" si="27"/>
        <v>0</v>
      </c>
      <c r="N421" s="37">
        <f t="shared" si="28"/>
        <v>0</v>
      </c>
    </row>
    <row r="422" spans="1:14" x14ac:dyDescent="0.25">
      <c r="A422" s="49" t="s">
        <v>80</v>
      </c>
      <c r="B422" t="s">
        <v>12</v>
      </c>
      <c r="C422" s="27">
        <v>73761249.457026005</v>
      </c>
      <c r="D422" t="s">
        <v>12</v>
      </c>
      <c r="E422" t="s">
        <v>50</v>
      </c>
      <c r="F422" t="s">
        <v>6</v>
      </c>
      <c r="G422" t="s">
        <v>133</v>
      </c>
      <c r="H422" s="29">
        <f>_xlfn.IFS(F422="STAR Kids",INDEX('ATLIS Percentages'!D:D,MATCH($G:$G&amp;" "&amp;$E:$E,'ATLIS Percentages'!$A:$A,0)),
F422="STAR+PLUS",INDEX('ATLIS Percentages'!E:E,MATCH($G:$G&amp;" "&amp;$E:$E,'ATLIS Percentages'!$A:$A,0)),
F422="STAR",INDEX('ATLIS Percentages'!F:F,MATCH($G:$G&amp;" "&amp;$E:$E,'ATLIS Percentages'!$A:$A,0)))</f>
        <v>0</v>
      </c>
      <c r="I422" s="30">
        <f t="shared" si="25"/>
        <v>0</v>
      </c>
      <c r="J422" s="30">
        <f t="shared" si="26"/>
        <v>0</v>
      </c>
      <c r="K422" s="30">
        <f>INDEX('IGT Calculation_1stHalf'!J:J,MATCH($A:$A&amp;"-"&amp;$G:$G&amp;"-"&amp;$E:$E&amp;"-"&amp;$F:$F,'IGT Calculation_1stHalf'!A:A,0))</f>
        <v>0</v>
      </c>
      <c r="L422" s="30">
        <f>INDEX('IGT Calculation_1stHalf'!K:K,MATCH(A:A&amp;"-"&amp;G:G&amp;"-"&amp;E:E&amp;"-"&amp;F:F,'IGT Calculation_1stHalf'!A:A,0))</f>
        <v>0</v>
      </c>
      <c r="M422" s="36">
        <f t="shared" si="27"/>
        <v>0</v>
      </c>
      <c r="N422" s="37">
        <f t="shared" si="28"/>
        <v>0</v>
      </c>
    </row>
    <row r="423" spans="1:14" x14ac:dyDescent="0.25">
      <c r="A423" s="49" t="s">
        <v>78</v>
      </c>
      <c r="B423" t="s">
        <v>8</v>
      </c>
      <c r="C423" s="27">
        <v>29529408.020516347</v>
      </c>
      <c r="D423" t="s">
        <v>8</v>
      </c>
      <c r="E423" t="s">
        <v>24</v>
      </c>
      <c r="F423" t="s">
        <v>6</v>
      </c>
      <c r="G423" t="s">
        <v>133</v>
      </c>
      <c r="H423" s="29">
        <f>_xlfn.IFS(F423="STAR Kids",INDEX('ATLIS Percentages'!D:D,MATCH($G:$G&amp;" "&amp;$E:$E,'ATLIS Percentages'!$A:$A,0)),
F423="STAR+PLUS",INDEX('ATLIS Percentages'!E:E,MATCH($G:$G&amp;" "&amp;$E:$E,'ATLIS Percentages'!$A:$A,0)),
F423="STAR",INDEX('ATLIS Percentages'!F:F,MATCH($G:$G&amp;" "&amp;$E:$E,'ATLIS Percentages'!$A:$A,0)))</f>
        <v>0</v>
      </c>
      <c r="I423" s="30">
        <f t="shared" si="25"/>
        <v>0</v>
      </c>
      <c r="J423" s="30">
        <f t="shared" si="26"/>
        <v>0</v>
      </c>
      <c r="K423" s="30">
        <f>INDEX('IGT Calculation_1stHalf'!J:J,MATCH($A:$A&amp;"-"&amp;$G:$G&amp;"-"&amp;$E:$E&amp;"-"&amp;$F:$F,'IGT Calculation_1stHalf'!A:A,0))</f>
        <v>0</v>
      </c>
      <c r="L423" s="30">
        <f>INDEX('IGT Calculation_1stHalf'!K:K,MATCH(A:A&amp;"-"&amp;G:G&amp;"-"&amp;E:E&amp;"-"&amp;F:F,'IGT Calculation_1stHalf'!A:A,0))</f>
        <v>0</v>
      </c>
      <c r="M423" s="36">
        <f t="shared" si="27"/>
        <v>0</v>
      </c>
      <c r="N423" s="37">
        <f t="shared" si="28"/>
        <v>0</v>
      </c>
    </row>
    <row r="424" spans="1:14" x14ac:dyDescent="0.25">
      <c r="A424" s="49" t="s">
        <v>111</v>
      </c>
      <c r="B424" t="s">
        <v>23</v>
      </c>
      <c r="C424" s="27">
        <v>207283756.56979835</v>
      </c>
      <c r="D424" t="s">
        <v>23</v>
      </c>
      <c r="E424" t="s">
        <v>20</v>
      </c>
      <c r="F424" t="s">
        <v>6</v>
      </c>
      <c r="G424" t="s">
        <v>133</v>
      </c>
      <c r="H424" s="29">
        <f>_xlfn.IFS(F424="STAR Kids",INDEX('ATLIS Percentages'!D:D,MATCH($G:$G&amp;" "&amp;$E:$E,'ATLIS Percentages'!$A:$A,0)),
F424="STAR+PLUS",INDEX('ATLIS Percentages'!E:E,MATCH($G:$G&amp;" "&amp;$E:$E,'ATLIS Percentages'!$A:$A,0)),
F424="STAR",INDEX('ATLIS Percentages'!F:F,MATCH($G:$G&amp;" "&amp;$E:$E,'ATLIS Percentages'!$A:$A,0)))</f>
        <v>0</v>
      </c>
      <c r="I424" s="30">
        <f t="shared" si="25"/>
        <v>0</v>
      </c>
      <c r="J424" s="30">
        <f t="shared" si="26"/>
        <v>0</v>
      </c>
      <c r="K424" s="30">
        <f>INDEX('IGT Calculation_1stHalf'!J:J,MATCH($A:$A&amp;"-"&amp;$G:$G&amp;"-"&amp;$E:$E&amp;"-"&amp;$F:$F,'IGT Calculation_1stHalf'!A:A,0))</f>
        <v>0</v>
      </c>
      <c r="L424" s="30">
        <f>INDEX('IGT Calculation_1stHalf'!K:K,MATCH(A:A&amp;"-"&amp;G:G&amp;"-"&amp;E:E&amp;"-"&amp;F:F,'IGT Calculation_1stHalf'!A:A,0))</f>
        <v>0</v>
      </c>
      <c r="M424" s="36">
        <f t="shared" si="27"/>
        <v>0</v>
      </c>
      <c r="N424" s="37">
        <f t="shared" si="28"/>
        <v>0</v>
      </c>
    </row>
    <row r="425" spans="1:14" x14ac:dyDescent="0.25">
      <c r="A425" s="49" t="s">
        <v>56</v>
      </c>
      <c r="B425" t="s">
        <v>21</v>
      </c>
      <c r="C425" s="27">
        <v>199954253.15197721</v>
      </c>
      <c r="D425" t="s">
        <v>21</v>
      </c>
      <c r="E425" t="s">
        <v>50</v>
      </c>
      <c r="F425" t="s">
        <v>10</v>
      </c>
      <c r="G425" t="s">
        <v>133</v>
      </c>
      <c r="H425" s="29">
        <f>_xlfn.IFS(F425="STAR Kids",INDEX('ATLIS Percentages'!D:D,MATCH($G:$G&amp;" "&amp;$E:$E,'ATLIS Percentages'!$A:$A,0)),
F425="STAR+PLUS",INDEX('ATLIS Percentages'!E:E,MATCH($G:$G&amp;" "&amp;$E:$E,'ATLIS Percentages'!$A:$A,0)),
F425="STAR",INDEX('ATLIS Percentages'!F:F,MATCH($G:$G&amp;" "&amp;$E:$E,'ATLIS Percentages'!$A:$A,0)))</f>
        <v>0</v>
      </c>
      <c r="I425" s="30">
        <f t="shared" si="25"/>
        <v>0</v>
      </c>
      <c r="J425" s="30">
        <f t="shared" si="26"/>
        <v>0</v>
      </c>
      <c r="K425" s="30">
        <f>INDEX('IGT Calculation_1stHalf'!J:J,MATCH($A:$A&amp;"-"&amp;$G:$G&amp;"-"&amp;$E:$E&amp;"-"&amp;$F:$F,'IGT Calculation_1stHalf'!A:A,0))</f>
        <v>0</v>
      </c>
      <c r="L425" s="30">
        <f>INDEX('IGT Calculation_1stHalf'!K:K,MATCH(A:A&amp;"-"&amp;G:G&amp;"-"&amp;E:E&amp;"-"&amp;F:F,'IGT Calculation_1stHalf'!A:A,0))</f>
        <v>0</v>
      </c>
      <c r="M425" s="36">
        <f t="shared" si="27"/>
        <v>0</v>
      </c>
      <c r="N425" s="37">
        <f t="shared" si="28"/>
        <v>0</v>
      </c>
    </row>
    <row r="426" spans="1:14" x14ac:dyDescent="0.25">
      <c r="A426" s="49" t="s">
        <v>51</v>
      </c>
      <c r="B426" t="s">
        <v>8</v>
      </c>
      <c r="C426" s="27">
        <v>325984410.09655362</v>
      </c>
      <c r="D426" t="s">
        <v>8</v>
      </c>
      <c r="E426" t="s">
        <v>50</v>
      </c>
      <c r="F426" t="s">
        <v>10</v>
      </c>
      <c r="G426" t="s">
        <v>133</v>
      </c>
      <c r="H426" s="29">
        <f>_xlfn.IFS(F426="STAR Kids",INDEX('ATLIS Percentages'!D:D,MATCH($G:$G&amp;" "&amp;$E:$E,'ATLIS Percentages'!$A:$A,0)),
F426="STAR+PLUS",INDEX('ATLIS Percentages'!E:E,MATCH($G:$G&amp;" "&amp;$E:$E,'ATLIS Percentages'!$A:$A,0)),
F426="STAR",INDEX('ATLIS Percentages'!F:F,MATCH($G:$G&amp;" "&amp;$E:$E,'ATLIS Percentages'!$A:$A,0)))</f>
        <v>0</v>
      </c>
      <c r="I426" s="30">
        <f t="shared" si="25"/>
        <v>0</v>
      </c>
      <c r="J426" s="30">
        <f t="shared" si="26"/>
        <v>0</v>
      </c>
      <c r="K426" s="30">
        <f>INDEX('IGT Calculation_1stHalf'!J:J,MATCH($A:$A&amp;"-"&amp;$G:$G&amp;"-"&amp;$E:$E&amp;"-"&amp;$F:$F,'IGT Calculation_1stHalf'!A:A,0))</f>
        <v>0</v>
      </c>
      <c r="L426" s="30">
        <f>INDEX('IGT Calculation_1stHalf'!K:K,MATCH(A:A&amp;"-"&amp;G:G&amp;"-"&amp;E:E&amp;"-"&amp;F:F,'IGT Calculation_1stHalf'!A:A,0))</f>
        <v>0</v>
      </c>
      <c r="M426" s="36">
        <f t="shared" si="27"/>
        <v>0</v>
      </c>
      <c r="N426" s="37">
        <f t="shared" si="28"/>
        <v>0</v>
      </c>
    </row>
    <row r="427" spans="1:14" x14ac:dyDescent="0.25">
      <c r="A427" s="49" t="s">
        <v>99</v>
      </c>
      <c r="B427" t="s">
        <v>12</v>
      </c>
      <c r="C427" s="27">
        <v>554423539.1877017</v>
      </c>
      <c r="D427" t="s">
        <v>12</v>
      </c>
      <c r="E427" t="s">
        <v>50</v>
      </c>
      <c r="F427" t="s">
        <v>14</v>
      </c>
      <c r="G427" t="s">
        <v>133</v>
      </c>
      <c r="H427" s="29">
        <f>_xlfn.IFS(F427="STAR Kids",INDEX('ATLIS Percentages'!D:D,MATCH($G:$G&amp;" "&amp;$E:$E,'ATLIS Percentages'!$A:$A,0)),
F427="STAR+PLUS",INDEX('ATLIS Percentages'!E:E,MATCH($G:$G&amp;" "&amp;$E:$E,'ATLIS Percentages'!$A:$A,0)),
F427="STAR",INDEX('ATLIS Percentages'!F:F,MATCH($G:$G&amp;" "&amp;$E:$E,'ATLIS Percentages'!$A:$A,0)))</f>
        <v>2.3853905160699921E-3</v>
      </c>
      <c r="I427" s="30">
        <f t="shared" si="25"/>
        <v>1322516.6499999999</v>
      </c>
      <c r="J427" s="30">
        <f t="shared" si="26"/>
        <v>571184.36</v>
      </c>
      <c r="K427" s="30">
        <f>INDEX('IGT Calculation_1stHalf'!J:J,MATCH($A:$A&amp;"-"&amp;$G:$G&amp;"-"&amp;$E:$E&amp;"-"&amp;$F:$F,'IGT Calculation_1stHalf'!A:A,0))</f>
        <v>675278.77</v>
      </c>
      <c r="L427" s="30">
        <f>INDEX('IGT Calculation_1stHalf'!K:K,MATCH(A:A&amp;"-"&amp;G:G&amp;"-"&amp;E:E&amp;"-"&amp;F:F,'IGT Calculation_1stHalf'!A:A,0))</f>
        <v>291647.5</v>
      </c>
      <c r="M427" s="36">
        <f t="shared" si="27"/>
        <v>647237.88</v>
      </c>
      <c r="N427" s="37">
        <f t="shared" si="28"/>
        <v>279536.86</v>
      </c>
    </row>
    <row r="428" spans="1:14" x14ac:dyDescent="0.25">
      <c r="A428" s="49" t="s">
        <v>42</v>
      </c>
      <c r="B428" t="s">
        <v>28</v>
      </c>
      <c r="C428" s="27">
        <v>482213928.63043946</v>
      </c>
      <c r="D428" t="s">
        <v>28</v>
      </c>
      <c r="E428" t="s">
        <v>39</v>
      </c>
      <c r="F428" t="s">
        <v>14</v>
      </c>
      <c r="G428" t="s">
        <v>133</v>
      </c>
      <c r="H428" s="29">
        <f>_xlfn.IFS(F428="STAR Kids",INDEX('ATLIS Percentages'!D:D,MATCH($G:$G&amp;" "&amp;$E:$E,'ATLIS Percentages'!$A:$A,0)),
F428="STAR+PLUS",INDEX('ATLIS Percentages'!E:E,MATCH($G:$G&amp;" "&amp;$E:$E,'ATLIS Percentages'!$A:$A,0)),
F428="STAR",INDEX('ATLIS Percentages'!F:F,MATCH($G:$G&amp;" "&amp;$E:$E,'ATLIS Percentages'!$A:$A,0)))</f>
        <v>0</v>
      </c>
      <c r="I428" s="30">
        <f t="shared" si="25"/>
        <v>0</v>
      </c>
      <c r="J428" s="30">
        <f t="shared" si="26"/>
        <v>0</v>
      </c>
      <c r="K428" s="30">
        <f>INDEX('IGT Calculation_1stHalf'!J:J,MATCH($A:$A&amp;"-"&amp;$G:$G&amp;"-"&amp;$E:$E&amp;"-"&amp;$F:$F,'IGT Calculation_1stHalf'!A:A,0))</f>
        <v>0</v>
      </c>
      <c r="L428" s="30">
        <f>INDEX('IGT Calculation_1stHalf'!K:K,MATCH(A:A&amp;"-"&amp;G:G&amp;"-"&amp;E:E&amp;"-"&amp;F:F,'IGT Calculation_1stHalf'!A:A,0))</f>
        <v>0</v>
      </c>
      <c r="M428" s="36">
        <f t="shared" si="27"/>
        <v>0</v>
      </c>
      <c r="N428" s="37">
        <f t="shared" si="28"/>
        <v>0</v>
      </c>
    </row>
    <row r="429" spans="1:14" x14ac:dyDescent="0.25">
      <c r="A429" s="49" t="s">
        <v>49</v>
      </c>
      <c r="B429" t="s">
        <v>28</v>
      </c>
      <c r="C429" s="27">
        <v>268564687.4286021</v>
      </c>
      <c r="D429" t="s">
        <v>28</v>
      </c>
      <c r="E429" t="s">
        <v>50</v>
      </c>
      <c r="F429" t="s">
        <v>14</v>
      </c>
      <c r="G429" t="s">
        <v>133</v>
      </c>
      <c r="H429" s="29">
        <f>_xlfn.IFS(F429="STAR Kids",INDEX('ATLIS Percentages'!D:D,MATCH($G:$G&amp;" "&amp;$E:$E,'ATLIS Percentages'!$A:$A,0)),
F429="STAR+PLUS",INDEX('ATLIS Percentages'!E:E,MATCH($G:$G&amp;" "&amp;$E:$E,'ATLIS Percentages'!$A:$A,0)),
F429="STAR",INDEX('ATLIS Percentages'!F:F,MATCH($G:$G&amp;" "&amp;$E:$E,'ATLIS Percentages'!$A:$A,0)))</f>
        <v>2.3853905160699921E-3</v>
      </c>
      <c r="I429" s="30">
        <f t="shared" si="25"/>
        <v>640631.66</v>
      </c>
      <c r="J429" s="30">
        <f t="shared" si="26"/>
        <v>276683.69</v>
      </c>
      <c r="K429" s="30">
        <f>INDEX('IGT Calculation_1stHalf'!J:J,MATCH($A:$A&amp;"-"&amp;$G:$G&amp;"-"&amp;$E:$E&amp;"-"&amp;$F:$F,'IGT Calculation_1stHalf'!A:A,0))</f>
        <v>336012.5</v>
      </c>
      <c r="L429" s="30">
        <f>INDEX('IGT Calculation_1stHalf'!K:K,MATCH(A:A&amp;"-"&amp;G:G&amp;"-"&amp;E:E&amp;"-"&amp;F:F,'IGT Calculation_1stHalf'!A:A,0))</f>
        <v>145121.10999999999</v>
      </c>
      <c r="M429" s="36">
        <f t="shared" si="27"/>
        <v>304619.15999999997</v>
      </c>
      <c r="N429" s="37">
        <f t="shared" si="28"/>
        <v>131562.57999999999</v>
      </c>
    </row>
    <row r="430" spans="1:14" x14ac:dyDescent="0.25">
      <c r="A430" s="49" t="s">
        <v>70</v>
      </c>
      <c r="B430" t="s">
        <v>61</v>
      </c>
      <c r="C430" s="27">
        <v>312552988.97039735</v>
      </c>
      <c r="D430" t="s">
        <v>61</v>
      </c>
      <c r="E430" t="s">
        <v>22</v>
      </c>
      <c r="F430" t="s">
        <v>14</v>
      </c>
      <c r="G430" t="s">
        <v>133</v>
      </c>
      <c r="H430" s="29">
        <f>_xlfn.IFS(F430="STAR Kids",INDEX('ATLIS Percentages'!D:D,MATCH($G:$G&amp;" "&amp;$E:$E,'ATLIS Percentages'!$A:$A,0)),
F430="STAR+PLUS",INDEX('ATLIS Percentages'!E:E,MATCH($G:$G&amp;" "&amp;$E:$E,'ATLIS Percentages'!$A:$A,0)),
F430="STAR",INDEX('ATLIS Percentages'!F:F,MATCH($G:$G&amp;" "&amp;$E:$E,'ATLIS Percentages'!$A:$A,0)))</f>
        <v>0</v>
      </c>
      <c r="I430" s="30">
        <f t="shared" si="25"/>
        <v>0</v>
      </c>
      <c r="J430" s="30">
        <f t="shared" si="26"/>
        <v>0</v>
      </c>
      <c r="K430" s="30">
        <f>INDEX('IGT Calculation_1stHalf'!J:J,MATCH($A:$A&amp;"-"&amp;$G:$G&amp;"-"&amp;$E:$E&amp;"-"&amp;$F:$F,'IGT Calculation_1stHalf'!A:A,0))</f>
        <v>0</v>
      </c>
      <c r="L430" s="30">
        <f>INDEX('IGT Calculation_1stHalf'!K:K,MATCH(A:A&amp;"-"&amp;G:G&amp;"-"&amp;E:E&amp;"-"&amp;F:F,'IGT Calculation_1stHalf'!A:A,0))</f>
        <v>0</v>
      </c>
      <c r="M430" s="36">
        <f t="shared" si="27"/>
        <v>0</v>
      </c>
      <c r="N430" s="37">
        <f t="shared" si="28"/>
        <v>0</v>
      </c>
    </row>
    <row r="431" spans="1:14" x14ac:dyDescent="0.25">
      <c r="A431" s="49" t="s">
        <v>43</v>
      </c>
      <c r="B431" t="s">
        <v>44</v>
      </c>
      <c r="C431" s="27">
        <v>184943740.84731835</v>
      </c>
      <c r="D431" t="s">
        <v>44</v>
      </c>
      <c r="E431" t="s">
        <v>45</v>
      </c>
      <c r="F431" t="s">
        <v>14</v>
      </c>
      <c r="G431" t="s">
        <v>133</v>
      </c>
      <c r="H431" s="29">
        <f>_xlfn.IFS(F431="STAR Kids",INDEX('ATLIS Percentages'!D:D,MATCH($G:$G&amp;" "&amp;$E:$E,'ATLIS Percentages'!$A:$A,0)),
F431="STAR+PLUS",INDEX('ATLIS Percentages'!E:E,MATCH($G:$G&amp;" "&amp;$E:$E,'ATLIS Percentages'!$A:$A,0)),
F431="STAR",INDEX('ATLIS Percentages'!F:F,MATCH($G:$G&amp;" "&amp;$E:$E,'ATLIS Percentages'!$A:$A,0)))</f>
        <v>0</v>
      </c>
      <c r="I431" s="30">
        <f t="shared" si="25"/>
        <v>0</v>
      </c>
      <c r="J431" s="30">
        <f t="shared" si="26"/>
        <v>0</v>
      </c>
      <c r="K431" s="30">
        <f>INDEX('IGT Calculation_1stHalf'!J:J,MATCH($A:$A&amp;"-"&amp;$G:$G&amp;"-"&amp;$E:$E&amp;"-"&amp;$F:$F,'IGT Calculation_1stHalf'!A:A,0))</f>
        <v>0</v>
      </c>
      <c r="L431" s="30">
        <f>INDEX('IGT Calculation_1stHalf'!K:K,MATCH(A:A&amp;"-"&amp;G:G&amp;"-"&amp;E:E&amp;"-"&amp;F:F,'IGT Calculation_1stHalf'!A:A,0))</f>
        <v>0</v>
      </c>
      <c r="M431" s="36">
        <f t="shared" si="27"/>
        <v>0</v>
      </c>
      <c r="N431" s="37">
        <f t="shared" si="28"/>
        <v>0</v>
      </c>
    </row>
    <row r="432" spans="1:14" x14ac:dyDescent="0.25">
      <c r="A432" s="49" t="s">
        <v>15</v>
      </c>
      <c r="B432" t="s">
        <v>16</v>
      </c>
      <c r="C432" s="27">
        <v>396021567.67895341</v>
      </c>
      <c r="D432" t="s">
        <v>16</v>
      </c>
      <c r="E432" t="s">
        <v>13</v>
      </c>
      <c r="F432" t="s">
        <v>14</v>
      </c>
      <c r="G432" t="s">
        <v>133</v>
      </c>
      <c r="H432" s="29">
        <f>_xlfn.IFS(F432="STAR Kids",INDEX('ATLIS Percentages'!D:D,MATCH($G:$G&amp;" "&amp;$E:$E,'ATLIS Percentages'!$A:$A,0)),
F432="STAR+PLUS",INDEX('ATLIS Percentages'!E:E,MATCH($G:$G&amp;" "&amp;$E:$E,'ATLIS Percentages'!$A:$A,0)),
F432="STAR",INDEX('ATLIS Percentages'!F:F,MATCH($G:$G&amp;" "&amp;$E:$E,'ATLIS Percentages'!$A:$A,0)))</f>
        <v>1.9145672478634797E-4</v>
      </c>
      <c r="I432" s="30">
        <f t="shared" si="25"/>
        <v>75820.990000000005</v>
      </c>
      <c r="J432" s="30">
        <f t="shared" si="26"/>
        <v>32746.48</v>
      </c>
      <c r="K432" s="30">
        <f>INDEX('IGT Calculation_1stHalf'!J:J,MATCH($A:$A&amp;"-"&amp;$G:$G&amp;"-"&amp;$E:$E&amp;"-"&amp;$F:$F,'IGT Calculation_1stHalf'!A:A,0))</f>
        <v>39913.42</v>
      </c>
      <c r="L432" s="30">
        <f>INDEX('IGT Calculation_1stHalf'!K:K,MATCH(A:A&amp;"-"&amp;G:G&amp;"-"&amp;E:E&amp;"-"&amp;F:F,'IGT Calculation_1stHalf'!A:A,0))</f>
        <v>17238.29</v>
      </c>
      <c r="M432" s="36">
        <f t="shared" si="27"/>
        <v>35907.57</v>
      </c>
      <c r="N432" s="37">
        <f t="shared" si="28"/>
        <v>15508.19</v>
      </c>
    </row>
    <row r="433" spans="1:14" x14ac:dyDescent="0.25">
      <c r="A433" s="49" t="s">
        <v>82</v>
      </c>
      <c r="B433" t="s">
        <v>8</v>
      </c>
      <c r="C433" s="27">
        <v>155560012.94350815</v>
      </c>
      <c r="D433" t="s">
        <v>8</v>
      </c>
      <c r="E433" t="s">
        <v>41</v>
      </c>
      <c r="F433" t="s">
        <v>14</v>
      </c>
      <c r="G433" t="s">
        <v>133</v>
      </c>
      <c r="H433" s="29">
        <f>_xlfn.IFS(F433="STAR Kids",INDEX('ATLIS Percentages'!D:D,MATCH($G:$G&amp;" "&amp;$E:$E,'ATLIS Percentages'!$A:$A,0)),
F433="STAR+PLUS",INDEX('ATLIS Percentages'!E:E,MATCH($G:$G&amp;" "&amp;$E:$E,'ATLIS Percentages'!$A:$A,0)),
F433="STAR",INDEX('ATLIS Percentages'!F:F,MATCH($G:$G&amp;" "&amp;$E:$E,'ATLIS Percentages'!$A:$A,0)))</f>
        <v>0</v>
      </c>
      <c r="I433" s="30">
        <f t="shared" si="25"/>
        <v>0</v>
      </c>
      <c r="J433" s="30">
        <f t="shared" si="26"/>
        <v>0</v>
      </c>
      <c r="K433" s="30">
        <f>INDEX('IGT Calculation_1stHalf'!J:J,MATCH($A:$A&amp;"-"&amp;$G:$G&amp;"-"&amp;$E:$E&amp;"-"&amp;$F:$F,'IGT Calculation_1stHalf'!A:A,0))</f>
        <v>0</v>
      </c>
      <c r="L433" s="30">
        <f>INDEX('IGT Calculation_1stHalf'!K:K,MATCH(A:A&amp;"-"&amp;G:G&amp;"-"&amp;E:E&amp;"-"&amp;F:F,'IGT Calculation_1stHalf'!A:A,0))</f>
        <v>0</v>
      </c>
      <c r="M433" s="36">
        <f t="shared" si="27"/>
        <v>0</v>
      </c>
      <c r="N433" s="37">
        <f t="shared" si="28"/>
        <v>0</v>
      </c>
    </row>
    <row r="434" spans="1:14" x14ac:dyDescent="0.25">
      <c r="A434" s="49" t="s">
        <v>29</v>
      </c>
      <c r="B434" t="s">
        <v>12</v>
      </c>
      <c r="C434" s="27">
        <v>317015699.74112809</v>
      </c>
      <c r="D434" t="s">
        <v>12</v>
      </c>
      <c r="E434" t="s">
        <v>22</v>
      </c>
      <c r="F434" t="s">
        <v>14</v>
      </c>
      <c r="G434" t="s">
        <v>133</v>
      </c>
      <c r="H434" s="29">
        <f>_xlfn.IFS(F434="STAR Kids",INDEX('ATLIS Percentages'!D:D,MATCH($G:$G&amp;" "&amp;$E:$E,'ATLIS Percentages'!$A:$A,0)),
F434="STAR+PLUS",INDEX('ATLIS Percentages'!E:E,MATCH($G:$G&amp;" "&amp;$E:$E,'ATLIS Percentages'!$A:$A,0)),
F434="STAR",INDEX('ATLIS Percentages'!F:F,MATCH($G:$G&amp;" "&amp;$E:$E,'ATLIS Percentages'!$A:$A,0)))</f>
        <v>0</v>
      </c>
      <c r="I434" s="30">
        <f t="shared" si="25"/>
        <v>0</v>
      </c>
      <c r="J434" s="30">
        <f t="shared" si="26"/>
        <v>0</v>
      </c>
      <c r="K434" s="30">
        <f>INDEX('IGT Calculation_1stHalf'!J:J,MATCH($A:$A&amp;"-"&amp;$G:$G&amp;"-"&amp;$E:$E&amp;"-"&amp;$F:$F,'IGT Calculation_1stHalf'!A:A,0))</f>
        <v>0</v>
      </c>
      <c r="L434" s="30">
        <f>INDEX('IGT Calculation_1stHalf'!K:K,MATCH(A:A&amp;"-"&amp;G:G&amp;"-"&amp;E:E&amp;"-"&amp;F:F,'IGT Calculation_1stHalf'!A:A,0))</f>
        <v>0</v>
      </c>
      <c r="M434" s="36">
        <f t="shared" si="27"/>
        <v>0</v>
      </c>
      <c r="N434" s="37">
        <f t="shared" si="28"/>
        <v>0</v>
      </c>
    </row>
    <row r="435" spans="1:14" x14ac:dyDescent="0.25">
      <c r="A435" s="49" t="s">
        <v>85</v>
      </c>
      <c r="B435" t="s">
        <v>12</v>
      </c>
      <c r="C435" s="27">
        <v>89610880.908871725</v>
      </c>
      <c r="D435" t="s">
        <v>12</v>
      </c>
      <c r="E435" t="s">
        <v>20</v>
      </c>
      <c r="F435" t="s">
        <v>14</v>
      </c>
      <c r="G435" t="s">
        <v>133</v>
      </c>
      <c r="H435" s="29">
        <f>_xlfn.IFS(F435="STAR Kids",INDEX('ATLIS Percentages'!D:D,MATCH($G:$G&amp;" "&amp;$E:$E,'ATLIS Percentages'!$A:$A,0)),
F435="STAR+PLUS",INDEX('ATLIS Percentages'!E:E,MATCH($G:$G&amp;" "&amp;$E:$E,'ATLIS Percentages'!$A:$A,0)),
F435="STAR",INDEX('ATLIS Percentages'!F:F,MATCH($G:$G&amp;" "&amp;$E:$E,'ATLIS Percentages'!$A:$A,0)))</f>
        <v>2.7114431527233019E-2</v>
      </c>
      <c r="I435" s="30">
        <f t="shared" si="25"/>
        <v>2429748.09</v>
      </c>
      <c r="J435" s="30">
        <f t="shared" si="26"/>
        <v>1049388.76</v>
      </c>
      <c r="K435" s="30">
        <f>INDEX('IGT Calculation_1stHalf'!J:J,MATCH($A:$A&amp;"-"&amp;$G:$G&amp;"-"&amp;$E:$E&amp;"-"&amp;$F:$F,'IGT Calculation_1stHalf'!A:A,0))</f>
        <v>806752.58</v>
      </c>
      <c r="L435" s="30">
        <f>INDEX('IGT Calculation_1stHalf'!K:K,MATCH(A:A&amp;"-"&amp;G:G&amp;"-"&amp;E:E&amp;"-"&amp;F:F,'IGT Calculation_1stHalf'!A:A,0))</f>
        <v>348429.99</v>
      </c>
      <c r="M435" s="36">
        <f t="shared" si="27"/>
        <v>1622995.51</v>
      </c>
      <c r="N435" s="37">
        <f t="shared" si="28"/>
        <v>700958.78</v>
      </c>
    </row>
    <row r="436" spans="1:14" x14ac:dyDescent="0.25">
      <c r="A436" s="49" t="s">
        <v>69</v>
      </c>
      <c r="B436" t="s">
        <v>12</v>
      </c>
      <c r="C436" s="27">
        <v>47500671.660213798</v>
      </c>
      <c r="D436" t="s">
        <v>12</v>
      </c>
      <c r="E436" t="s">
        <v>66</v>
      </c>
      <c r="F436" t="s">
        <v>14</v>
      </c>
      <c r="G436" t="s">
        <v>133</v>
      </c>
      <c r="H436" s="29">
        <f>_xlfn.IFS(F436="STAR Kids",INDEX('ATLIS Percentages'!D:D,MATCH($G:$G&amp;" "&amp;$E:$E,'ATLIS Percentages'!$A:$A,0)),
F436="STAR+PLUS",INDEX('ATLIS Percentages'!E:E,MATCH($G:$G&amp;" "&amp;$E:$E,'ATLIS Percentages'!$A:$A,0)),
F436="STAR",INDEX('ATLIS Percentages'!F:F,MATCH($G:$G&amp;" "&amp;$E:$E,'ATLIS Percentages'!$A:$A,0)))</f>
        <v>0</v>
      </c>
      <c r="I436" s="30">
        <f t="shared" si="25"/>
        <v>0</v>
      </c>
      <c r="J436" s="30">
        <f t="shared" si="26"/>
        <v>0</v>
      </c>
      <c r="K436" s="30">
        <f>INDEX('IGT Calculation_1stHalf'!J:J,MATCH($A:$A&amp;"-"&amp;$G:$G&amp;"-"&amp;$E:$E&amp;"-"&amp;$F:$F,'IGT Calculation_1stHalf'!A:A,0))</f>
        <v>0</v>
      </c>
      <c r="L436" s="30">
        <f>INDEX('IGT Calculation_1stHalf'!K:K,MATCH(A:A&amp;"-"&amp;G:G&amp;"-"&amp;E:E&amp;"-"&amp;F:F,'IGT Calculation_1stHalf'!A:A,0))</f>
        <v>0</v>
      </c>
      <c r="M436" s="36">
        <f t="shared" si="27"/>
        <v>0</v>
      </c>
      <c r="N436" s="37">
        <f t="shared" si="28"/>
        <v>0</v>
      </c>
    </row>
    <row r="437" spans="1:14" x14ac:dyDescent="0.25">
      <c r="A437" s="49" t="s">
        <v>73</v>
      </c>
      <c r="B437" t="s">
        <v>12</v>
      </c>
      <c r="C437" s="27">
        <v>432308060.52458477</v>
      </c>
      <c r="D437" t="s">
        <v>12</v>
      </c>
      <c r="E437" t="s">
        <v>39</v>
      </c>
      <c r="F437" t="s">
        <v>14</v>
      </c>
      <c r="G437" t="s">
        <v>133</v>
      </c>
      <c r="H437" s="29">
        <f>_xlfn.IFS(F437="STAR Kids",INDEX('ATLIS Percentages'!D:D,MATCH($G:$G&amp;" "&amp;$E:$E,'ATLIS Percentages'!$A:$A,0)),
F437="STAR+PLUS",INDEX('ATLIS Percentages'!E:E,MATCH($G:$G&amp;" "&amp;$E:$E,'ATLIS Percentages'!$A:$A,0)),
F437="STAR",INDEX('ATLIS Percentages'!F:F,MATCH($G:$G&amp;" "&amp;$E:$E,'ATLIS Percentages'!$A:$A,0)))</f>
        <v>0</v>
      </c>
      <c r="I437" s="30">
        <f t="shared" si="25"/>
        <v>0</v>
      </c>
      <c r="J437" s="30">
        <f t="shared" si="26"/>
        <v>0</v>
      </c>
      <c r="K437" s="30">
        <f>INDEX('IGT Calculation_1stHalf'!J:J,MATCH($A:$A&amp;"-"&amp;$G:$G&amp;"-"&amp;$E:$E&amp;"-"&amp;$F:$F,'IGT Calculation_1stHalf'!A:A,0))</f>
        <v>0</v>
      </c>
      <c r="L437" s="30">
        <f>INDEX('IGT Calculation_1stHalf'!K:K,MATCH(A:A&amp;"-"&amp;G:G&amp;"-"&amp;E:E&amp;"-"&amp;F:F,'IGT Calculation_1stHalf'!A:A,0))</f>
        <v>0</v>
      </c>
      <c r="M437" s="36">
        <f t="shared" si="27"/>
        <v>0</v>
      </c>
      <c r="N437" s="37">
        <f t="shared" si="28"/>
        <v>0</v>
      </c>
    </row>
    <row r="438" spans="1:14" x14ac:dyDescent="0.25">
      <c r="A438" s="49" t="s">
        <v>89</v>
      </c>
      <c r="B438" t="s">
        <v>21</v>
      </c>
      <c r="C438" s="27">
        <v>134333078.49758792</v>
      </c>
      <c r="D438" t="s">
        <v>21</v>
      </c>
      <c r="E438" t="s">
        <v>24</v>
      </c>
      <c r="F438" t="s">
        <v>14</v>
      </c>
      <c r="G438" t="s">
        <v>133</v>
      </c>
      <c r="H438" s="29">
        <f>_xlfn.IFS(F438="STAR Kids",INDEX('ATLIS Percentages'!D:D,MATCH($G:$G&amp;" "&amp;$E:$E,'ATLIS Percentages'!$A:$A,0)),
F438="STAR+PLUS",INDEX('ATLIS Percentages'!E:E,MATCH($G:$G&amp;" "&amp;$E:$E,'ATLIS Percentages'!$A:$A,0)),
F438="STAR",INDEX('ATLIS Percentages'!F:F,MATCH($G:$G&amp;" "&amp;$E:$E,'ATLIS Percentages'!$A:$A,0)))</f>
        <v>0</v>
      </c>
      <c r="I438" s="30">
        <f t="shared" si="25"/>
        <v>0</v>
      </c>
      <c r="J438" s="30">
        <f t="shared" si="26"/>
        <v>0</v>
      </c>
      <c r="K438" s="30">
        <f>INDEX('IGT Calculation_1stHalf'!J:J,MATCH($A:$A&amp;"-"&amp;$G:$G&amp;"-"&amp;$E:$E&amp;"-"&amp;$F:$F,'IGT Calculation_1stHalf'!A:A,0))</f>
        <v>0</v>
      </c>
      <c r="L438" s="30">
        <f>INDEX('IGT Calculation_1stHalf'!K:K,MATCH(A:A&amp;"-"&amp;G:G&amp;"-"&amp;E:E&amp;"-"&amp;F:F,'IGT Calculation_1stHalf'!A:A,0))</f>
        <v>0</v>
      </c>
      <c r="M438" s="36">
        <f t="shared" si="27"/>
        <v>0</v>
      </c>
      <c r="N438" s="37">
        <f t="shared" si="28"/>
        <v>0</v>
      </c>
    </row>
    <row r="439" spans="1:14" x14ac:dyDescent="0.25">
      <c r="A439" s="49" t="s">
        <v>64</v>
      </c>
      <c r="B439" t="s">
        <v>21</v>
      </c>
      <c r="C439" s="27">
        <v>79312817.206732795</v>
      </c>
      <c r="D439" t="s">
        <v>21</v>
      </c>
      <c r="E439" t="s">
        <v>9</v>
      </c>
      <c r="F439" t="s">
        <v>10</v>
      </c>
      <c r="G439" t="s">
        <v>133</v>
      </c>
      <c r="H439" s="29">
        <f>_xlfn.IFS(F439="STAR Kids",INDEX('ATLIS Percentages'!D:D,MATCH($G:$G&amp;" "&amp;$E:$E,'ATLIS Percentages'!$A:$A,0)),
F439="STAR+PLUS",INDEX('ATLIS Percentages'!E:E,MATCH($G:$G&amp;" "&amp;$E:$E,'ATLIS Percentages'!$A:$A,0)),
F439="STAR",INDEX('ATLIS Percentages'!F:F,MATCH($G:$G&amp;" "&amp;$E:$E,'ATLIS Percentages'!$A:$A,0)))</f>
        <v>0</v>
      </c>
      <c r="I439" s="30">
        <f t="shared" si="25"/>
        <v>0</v>
      </c>
      <c r="J439" s="30">
        <f t="shared" si="26"/>
        <v>0</v>
      </c>
      <c r="K439" s="30">
        <f>INDEX('IGT Calculation_1stHalf'!J:J,MATCH($A:$A&amp;"-"&amp;$G:$G&amp;"-"&amp;$E:$E&amp;"-"&amp;$F:$F,'IGT Calculation_1stHalf'!A:A,0))</f>
        <v>0</v>
      </c>
      <c r="L439" s="30">
        <f>INDEX('IGT Calculation_1stHalf'!K:K,MATCH(A:A&amp;"-"&amp;G:G&amp;"-"&amp;E:E&amp;"-"&amp;F:F,'IGT Calculation_1stHalf'!A:A,0))</f>
        <v>0</v>
      </c>
      <c r="M439" s="36">
        <f t="shared" si="27"/>
        <v>0</v>
      </c>
      <c r="N439" s="37">
        <f t="shared" si="28"/>
        <v>0</v>
      </c>
    </row>
    <row r="440" spans="1:14" x14ac:dyDescent="0.25">
      <c r="A440" s="49" t="s">
        <v>7</v>
      </c>
      <c r="B440" t="s">
        <v>8</v>
      </c>
      <c r="C440" s="27">
        <v>285045612.55282086</v>
      </c>
      <c r="D440" t="s">
        <v>8</v>
      </c>
      <c r="E440" t="s">
        <v>9</v>
      </c>
      <c r="F440" t="s">
        <v>10</v>
      </c>
      <c r="G440" t="s">
        <v>133</v>
      </c>
      <c r="H440" s="29">
        <f>_xlfn.IFS(F440="STAR Kids",INDEX('ATLIS Percentages'!D:D,MATCH($G:$G&amp;" "&amp;$E:$E,'ATLIS Percentages'!$A:$A,0)),
F440="STAR+PLUS",INDEX('ATLIS Percentages'!E:E,MATCH($G:$G&amp;" "&amp;$E:$E,'ATLIS Percentages'!$A:$A,0)),
F440="STAR",INDEX('ATLIS Percentages'!F:F,MATCH($G:$G&amp;" "&amp;$E:$E,'ATLIS Percentages'!$A:$A,0)))</f>
        <v>0</v>
      </c>
      <c r="I440" s="30">
        <f t="shared" si="25"/>
        <v>0</v>
      </c>
      <c r="J440" s="30">
        <f t="shared" si="26"/>
        <v>0</v>
      </c>
      <c r="K440" s="30">
        <f>INDEX('IGT Calculation_1stHalf'!J:J,MATCH($A:$A&amp;"-"&amp;$G:$G&amp;"-"&amp;$E:$E&amp;"-"&amp;$F:$F,'IGT Calculation_1stHalf'!A:A,0))</f>
        <v>0</v>
      </c>
      <c r="L440" s="30">
        <f>INDEX('IGT Calculation_1stHalf'!K:K,MATCH(A:A&amp;"-"&amp;G:G&amp;"-"&amp;E:E&amp;"-"&amp;F:F,'IGT Calculation_1stHalf'!A:A,0))</f>
        <v>0</v>
      </c>
      <c r="M440" s="36">
        <f t="shared" si="27"/>
        <v>0</v>
      </c>
      <c r="N440" s="37">
        <f t="shared" si="28"/>
        <v>0</v>
      </c>
    </row>
    <row r="441" spans="1:14" x14ac:dyDescent="0.25">
      <c r="A441" s="49" t="s">
        <v>31</v>
      </c>
      <c r="B441" t="s">
        <v>32</v>
      </c>
      <c r="C441" s="27">
        <v>129443029.58677334</v>
      </c>
      <c r="D441" t="s">
        <v>32</v>
      </c>
      <c r="E441" t="s">
        <v>9</v>
      </c>
      <c r="F441" t="s">
        <v>10</v>
      </c>
      <c r="G441" t="s">
        <v>133</v>
      </c>
      <c r="H441" s="29">
        <f>_xlfn.IFS(F441="STAR Kids",INDEX('ATLIS Percentages'!D:D,MATCH($G:$G&amp;" "&amp;$E:$E,'ATLIS Percentages'!$A:$A,0)),
F441="STAR+PLUS",INDEX('ATLIS Percentages'!E:E,MATCH($G:$G&amp;" "&amp;$E:$E,'ATLIS Percentages'!$A:$A,0)),
F441="STAR",INDEX('ATLIS Percentages'!F:F,MATCH($G:$G&amp;" "&amp;$E:$E,'ATLIS Percentages'!$A:$A,0)))</f>
        <v>0</v>
      </c>
      <c r="I441" s="30">
        <f t="shared" si="25"/>
        <v>0</v>
      </c>
      <c r="J441" s="30">
        <f t="shared" si="26"/>
        <v>0</v>
      </c>
      <c r="K441" s="30">
        <f>INDEX('IGT Calculation_1stHalf'!J:J,MATCH($A:$A&amp;"-"&amp;$G:$G&amp;"-"&amp;$E:$E&amp;"-"&amp;$F:$F,'IGT Calculation_1stHalf'!A:A,0))</f>
        <v>0</v>
      </c>
      <c r="L441" s="30">
        <f>INDEX('IGT Calculation_1stHalf'!K:K,MATCH(A:A&amp;"-"&amp;G:G&amp;"-"&amp;E:E&amp;"-"&amp;F:F,'IGT Calculation_1stHalf'!A:A,0))</f>
        <v>0</v>
      </c>
      <c r="M441" s="36">
        <f t="shared" si="27"/>
        <v>0</v>
      </c>
      <c r="N441" s="37">
        <f t="shared" si="28"/>
        <v>0</v>
      </c>
    </row>
    <row r="442" spans="1:14" x14ac:dyDescent="0.25">
      <c r="A442" s="49" t="s">
        <v>88</v>
      </c>
      <c r="B442" t="s">
        <v>21</v>
      </c>
      <c r="C442" s="27">
        <v>257795917.44256079</v>
      </c>
      <c r="D442" t="s">
        <v>21</v>
      </c>
      <c r="E442" t="s">
        <v>9</v>
      </c>
      <c r="F442" t="s">
        <v>14</v>
      </c>
      <c r="G442" t="s">
        <v>133</v>
      </c>
      <c r="H442" s="29">
        <f>_xlfn.IFS(F442="STAR Kids",INDEX('ATLIS Percentages'!D:D,MATCH($G:$G&amp;" "&amp;$E:$E,'ATLIS Percentages'!$A:$A,0)),
F442="STAR+PLUS",INDEX('ATLIS Percentages'!E:E,MATCH($G:$G&amp;" "&amp;$E:$E,'ATLIS Percentages'!$A:$A,0)),
F442="STAR",INDEX('ATLIS Percentages'!F:F,MATCH($G:$G&amp;" "&amp;$E:$E,'ATLIS Percentages'!$A:$A,0)))</f>
        <v>0</v>
      </c>
      <c r="I442" s="30">
        <f t="shared" si="25"/>
        <v>0</v>
      </c>
      <c r="J442" s="30">
        <f t="shared" si="26"/>
        <v>0</v>
      </c>
      <c r="K442" s="30">
        <f>INDEX('IGT Calculation_1stHalf'!J:J,MATCH($A:$A&amp;"-"&amp;$G:$G&amp;"-"&amp;$E:$E&amp;"-"&amp;$F:$F,'IGT Calculation_1stHalf'!A:A,0))</f>
        <v>0</v>
      </c>
      <c r="L442" s="30">
        <f>INDEX('IGT Calculation_1stHalf'!K:K,MATCH(A:A&amp;"-"&amp;G:G&amp;"-"&amp;E:E&amp;"-"&amp;F:F,'IGT Calculation_1stHalf'!A:A,0))</f>
        <v>0</v>
      </c>
      <c r="M442" s="36">
        <f t="shared" si="27"/>
        <v>0</v>
      </c>
      <c r="N442" s="37">
        <f t="shared" si="28"/>
        <v>0</v>
      </c>
    </row>
    <row r="443" spans="1:14" x14ac:dyDescent="0.25">
      <c r="A443" s="49" t="s">
        <v>26</v>
      </c>
      <c r="B443" t="s">
        <v>8</v>
      </c>
      <c r="C443" s="27">
        <v>377269551.43188775</v>
      </c>
      <c r="D443" t="s">
        <v>8</v>
      </c>
      <c r="E443" t="s">
        <v>9</v>
      </c>
      <c r="F443" t="s">
        <v>14</v>
      </c>
      <c r="G443" t="s">
        <v>133</v>
      </c>
      <c r="H443" s="29">
        <f>_xlfn.IFS(F443="STAR Kids",INDEX('ATLIS Percentages'!D:D,MATCH($G:$G&amp;" "&amp;$E:$E,'ATLIS Percentages'!$A:$A,0)),
F443="STAR+PLUS",INDEX('ATLIS Percentages'!E:E,MATCH($G:$G&amp;" "&amp;$E:$E,'ATLIS Percentages'!$A:$A,0)),
F443="STAR",INDEX('ATLIS Percentages'!F:F,MATCH($G:$G&amp;" "&amp;$E:$E,'ATLIS Percentages'!$A:$A,0)))</f>
        <v>0</v>
      </c>
      <c r="I443" s="30">
        <f t="shared" si="25"/>
        <v>0</v>
      </c>
      <c r="J443" s="30">
        <f t="shared" si="26"/>
        <v>0</v>
      </c>
      <c r="K443" s="30">
        <f>INDEX('IGT Calculation_1stHalf'!J:J,MATCH($A:$A&amp;"-"&amp;$G:$G&amp;"-"&amp;$E:$E&amp;"-"&amp;$F:$F,'IGT Calculation_1stHalf'!A:A,0))</f>
        <v>0</v>
      </c>
      <c r="L443" s="30">
        <f>INDEX('IGT Calculation_1stHalf'!K:K,MATCH(A:A&amp;"-"&amp;G:G&amp;"-"&amp;E:E&amp;"-"&amp;F:F,'IGT Calculation_1stHalf'!A:A,0))</f>
        <v>0</v>
      </c>
      <c r="M443" s="36">
        <f t="shared" si="27"/>
        <v>0</v>
      </c>
      <c r="N443" s="38">
        <f t="shared" si="28"/>
        <v>0</v>
      </c>
    </row>
  </sheetData>
  <autoFilter ref="A3:N443" xr:uid="{8DC1A032-279B-4811-B2F1-2337622E515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8DD1-F8DC-4C93-ACDC-2298A8FEE12A}">
  <dimension ref="A1:F19"/>
  <sheetViews>
    <sheetView tabSelected="1" workbookViewId="0">
      <selection activeCell="A26" sqref="A26"/>
    </sheetView>
  </sheetViews>
  <sheetFormatPr defaultRowHeight="15" x14ac:dyDescent="0.25"/>
  <cols>
    <col min="1" max="1" width="48.7109375" bestFit="1" customWidth="1"/>
    <col min="2" max="2" width="16.28515625" bestFit="1" customWidth="1"/>
    <col min="3" max="3" width="14.28515625" bestFit="1" customWidth="1"/>
    <col min="4" max="4" width="17.85546875" bestFit="1" customWidth="1"/>
    <col min="5" max="5" width="15.28515625" bestFit="1" customWidth="1"/>
    <col min="6" max="6" width="16.28515625" bestFit="1" customWidth="1"/>
  </cols>
  <sheetData>
    <row r="1" spans="1:6" x14ac:dyDescent="0.25">
      <c r="A1" s="32" t="s">
        <v>127</v>
      </c>
      <c r="B1" t="s">
        <v>140</v>
      </c>
    </row>
    <row r="2" spans="1:6" x14ac:dyDescent="0.25">
      <c r="A2" s="32" t="s">
        <v>2</v>
      </c>
      <c r="B2" t="s">
        <v>140</v>
      </c>
    </row>
    <row r="4" spans="1:6" x14ac:dyDescent="0.25">
      <c r="A4" s="32" t="s">
        <v>144</v>
      </c>
      <c r="B4" s="32" t="s">
        <v>143</v>
      </c>
      <c r="F4" s="44"/>
    </row>
    <row r="5" spans="1:6" ht="30" x14ac:dyDescent="0.25">
      <c r="A5" s="32" t="s">
        <v>141</v>
      </c>
      <c r="B5" t="s">
        <v>120</v>
      </c>
      <c r="C5" t="s">
        <v>121</v>
      </c>
      <c r="D5" s="9" t="s">
        <v>133</v>
      </c>
      <c r="E5" t="s">
        <v>123</v>
      </c>
      <c r="F5" s="45" t="s">
        <v>142</v>
      </c>
    </row>
    <row r="6" spans="1:6" x14ac:dyDescent="0.25">
      <c r="A6" s="3" t="s">
        <v>22</v>
      </c>
      <c r="B6" s="33">
        <v>62743.22</v>
      </c>
      <c r="C6" s="33">
        <v>165184.81</v>
      </c>
      <c r="D6" s="33">
        <v>0</v>
      </c>
      <c r="E6" s="33">
        <v>14152518.09</v>
      </c>
      <c r="F6" s="47">
        <v>14380446.119999999</v>
      </c>
    </row>
    <row r="7" spans="1:6" x14ac:dyDescent="0.25">
      <c r="A7" s="3" t="s">
        <v>20</v>
      </c>
      <c r="B7" s="33">
        <v>12716378.360000001</v>
      </c>
      <c r="C7" s="33">
        <v>43214.51</v>
      </c>
      <c r="D7" s="33">
        <v>7890617.9400000004</v>
      </c>
      <c r="E7" s="33">
        <v>14246875.600000001</v>
      </c>
      <c r="F7" s="47">
        <v>34897086.410000004</v>
      </c>
    </row>
    <row r="8" spans="1:6" x14ac:dyDescent="0.25">
      <c r="A8" s="3" t="s">
        <v>45</v>
      </c>
      <c r="B8" s="33">
        <v>58834.559999999998</v>
      </c>
      <c r="C8" s="33">
        <v>0</v>
      </c>
      <c r="D8" s="33">
        <v>0</v>
      </c>
      <c r="E8" s="33">
        <v>3896677.6899999995</v>
      </c>
      <c r="F8" s="47">
        <v>3955512.2499999995</v>
      </c>
    </row>
    <row r="9" spans="1:6" x14ac:dyDescent="0.25">
      <c r="A9" s="3" t="s">
        <v>13</v>
      </c>
      <c r="B9" s="33">
        <v>180423.53</v>
      </c>
      <c r="C9" s="33">
        <v>355063.73</v>
      </c>
      <c r="D9" s="33">
        <v>90064.84</v>
      </c>
      <c r="E9" s="33">
        <v>11459886.82</v>
      </c>
      <c r="F9" s="47">
        <v>12085438.92</v>
      </c>
    </row>
    <row r="10" spans="1:6" x14ac:dyDescent="0.25">
      <c r="A10" s="3" t="s">
        <v>66</v>
      </c>
      <c r="B10" s="33">
        <v>11932150.659999998</v>
      </c>
      <c r="C10" s="33">
        <v>279197.47000000003</v>
      </c>
      <c r="D10" s="33">
        <v>0</v>
      </c>
      <c r="E10" s="33">
        <v>10495072.809999999</v>
      </c>
      <c r="F10" s="47">
        <v>22706420.939999998</v>
      </c>
    </row>
    <row r="11" spans="1:6" x14ac:dyDescent="0.25">
      <c r="A11" s="3" t="s">
        <v>5</v>
      </c>
      <c r="B11" s="33">
        <v>0</v>
      </c>
      <c r="C11" s="33">
        <v>371993</v>
      </c>
      <c r="D11" s="33">
        <v>0</v>
      </c>
      <c r="E11" s="33">
        <v>3121271.1399999997</v>
      </c>
      <c r="F11" s="47">
        <v>3493264.1399999997</v>
      </c>
    </row>
    <row r="12" spans="1:6" x14ac:dyDescent="0.25">
      <c r="A12" s="3" t="s">
        <v>58</v>
      </c>
      <c r="B12" s="33">
        <v>163551.25</v>
      </c>
      <c r="C12" s="33">
        <v>524736.51</v>
      </c>
      <c r="D12" s="33">
        <v>0</v>
      </c>
      <c r="E12" s="33">
        <v>878297.23</v>
      </c>
      <c r="F12" s="47">
        <v>1566584.99</v>
      </c>
    </row>
    <row r="13" spans="1:6" x14ac:dyDescent="0.25">
      <c r="A13" s="3" t="s">
        <v>18</v>
      </c>
      <c r="B13" s="33">
        <v>6120463.2200000007</v>
      </c>
      <c r="C13" s="33">
        <v>1116960.8500000001</v>
      </c>
      <c r="D13" s="33">
        <v>0</v>
      </c>
      <c r="E13" s="33">
        <v>2653879.1500000004</v>
      </c>
      <c r="F13" s="47">
        <v>9891303.2200000007</v>
      </c>
    </row>
    <row r="14" spans="1:6" x14ac:dyDescent="0.25">
      <c r="A14" s="3" t="s">
        <v>50</v>
      </c>
      <c r="B14" s="33">
        <v>1542818.9500000002</v>
      </c>
      <c r="C14" s="33">
        <v>1439634.43</v>
      </c>
      <c r="D14" s="33">
        <v>411099.43999999994</v>
      </c>
      <c r="E14" s="33">
        <v>1341851.5899999999</v>
      </c>
      <c r="F14" s="47">
        <v>4735404.41</v>
      </c>
    </row>
    <row r="15" spans="1:6" x14ac:dyDescent="0.25">
      <c r="A15" s="3" t="s">
        <v>9</v>
      </c>
      <c r="B15" s="33">
        <v>0</v>
      </c>
      <c r="C15" s="33">
        <v>3557598.8600000003</v>
      </c>
      <c r="D15" s="33">
        <v>0</v>
      </c>
      <c r="E15" s="33">
        <v>2628222.4300000002</v>
      </c>
      <c r="F15" s="47">
        <v>6185821.290000001</v>
      </c>
    </row>
    <row r="16" spans="1:6" x14ac:dyDescent="0.25">
      <c r="A16" s="3" t="s">
        <v>24</v>
      </c>
      <c r="B16" s="33">
        <v>4704429.5999999996</v>
      </c>
      <c r="C16" s="33">
        <v>276844.33999999997</v>
      </c>
      <c r="D16" s="33">
        <v>0</v>
      </c>
      <c r="E16" s="33">
        <v>4768725.75</v>
      </c>
      <c r="F16" s="47">
        <v>9749999.6899999995</v>
      </c>
    </row>
    <row r="17" spans="1:6" x14ac:dyDescent="0.25">
      <c r="A17" s="3" t="s">
        <v>39</v>
      </c>
      <c r="B17" s="33">
        <v>120800.23999999999</v>
      </c>
      <c r="C17" s="33">
        <v>85905.03</v>
      </c>
      <c r="D17" s="33">
        <v>0</v>
      </c>
      <c r="E17" s="33">
        <v>14373553.079999998</v>
      </c>
      <c r="F17" s="47">
        <v>14580258.349999998</v>
      </c>
    </row>
    <row r="18" spans="1:6" x14ac:dyDescent="0.25">
      <c r="A18" s="3" t="s">
        <v>41</v>
      </c>
      <c r="B18" s="33">
        <v>62053.98</v>
      </c>
      <c r="C18" s="33">
        <v>345844.45999999996</v>
      </c>
      <c r="D18" s="33">
        <v>0</v>
      </c>
      <c r="E18" s="33">
        <v>1804637.15</v>
      </c>
      <c r="F18" s="47">
        <v>2212535.59</v>
      </c>
    </row>
    <row r="19" spans="1:6" x14ac:dyDescent="0.25">
      <c r="A19" s="3" t="s">
        <v>142</v>
      </c>
      <c r="B19" s="33">
        <v>37664647.569999993</v>
      </c>
      <c r="C19" s="33">
        <v>8562178</v>
      </c>
      <c r="D19" s="33">
        <v>8391782.2200000007</v>
      </c>
      <c r="E19" s="33">
        <v>85821468.530000016</v>
      </c>
      <c r="F19" s="46">
        <v>140440076.31999999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850AA233B2843A720BA9C6BA048A8" ma:contentTypeVersion="27" ma:contentTypeDescription="Create a new document." ma:contentTypeScope="" ma:versionID="df80588788e795e33c0851013993bd31">
  <xsd:schema xmlns:xsd="http://www.w3.org/2001/XMLSchema" xmlns:xs="http://www.w3.org/2001/XMLSchema" xmlns:p="http://schemas.microsoft.com/office/2006/metadata/properties" xmlns:ns2="92d3b7a5-8da5-4615-950f-0681d7046a28" xmlns:ns3="f366c82d-602b-473b-b347-900e046777c0" xmlns:ns4="d853a810-d2a2-4c28-9ad9-9100c9a22e04" targetNamespace="http://schemas.microsoft.com/office/2006/metadata/properties" ma:root="true" ma:fieldsID="66ca944b6ca9353e6ba7a31b34ed7fb1" ns2:_="" ns3:_="" ns4:_="">
    <xsd:import namespace="92d3b7a5-8da5-4615-950f-0681d7046a28"/>
    <xsd:import namespace="f366c82d-602b-473b-b347-900e046777c0"/>
    <xsd:import namespace="d853a810-d2a2-4c28-9ad9-9100c9a22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ject_x0020_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CheckTest" minOccurs="0"/>
                <xsd:element ref="ns3:Check_x0020_In_x0020_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3b7a5-8da5-4615-950f-0681d7046a28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6c82d-602b-473b-b347-900e046777c0" elementFormDefault="qualified">
    <xsd:import namespace="http://schemas.microsoft.com/office/2006/documentManagement/types"/>
    <xsd:import namespace="http://schemas.microsoft.com/office/infopath/2007/PartnerControls"/>
    <xsd:element name="Project_x0020_ID" ma:index="7" nillable="true" ma:displayName="Received by" ma:indexed="true" ma:internalName="Project_x0020_ID" ma:readOnly="false">
      <xsd:simpleType>
        <xsd:restriction base="dms:Text">
          <xsd:maxLength value="25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590b57-b2b8-4f92-a7a2-a2c14f8ff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heckTest" ma:index="26" nillable="true" ma:displayName="Check Out Status" ma:format="Dropdown" ma:list="UserInfo" ma:SharePointGroup="0" ma:internalName="CheckTes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_x0020_In_x0020_Comment" ma:index="27" nillable="true" ma:displayName="Check In Comment" ma:internalName="Check_x0020_In_x0020_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a810-d2a2-4c28-9ad9-9100c9a22e0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9fa8aef-99b7-4a50-8e86-c4659143bb48}" ma:internalName="TaxCatchAll" ma:showField="CatchAllData" ma:web="92d3b7a5-8da5-4615-950f-0681d7046a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66c82d-602b-473b-b347-900e046777c0">
      <Terms xmlns="http://schemas.microsoft.com/office/infopath/2007/PartnerControls"/>
    </lcf76f155ced4ddcb4097134ff3c332f>
    <TaxCatchAll xmlns="d853a810-d2a2-4c28-9ad9-9100c9a22e04" xsi:nil="true"/>
    <CheckTest xmlns="f366c82d-602b-473b-b347-900e046777c0">
      <UserInfo>
        <DisplayName/>
        <AccountId xsi:nil="true"/>
        <AccountType/>
      </UserInfo>
    </CheckTest>
    <Project_x0020_ID xmlns="f366c82d-602b-473b-b347-900e046777c0" xsi:nil="true"/>
    <Check_x0020_In_x0020_Comment xmlns="f366c82d-602b-473b-b347-900e046777c0" xsi:nil="true"/>
    <_dlc_DocId xmlns="92d3b7a5-8da5-4615-950f-0681d7046a28">PMH4VZE4ZXMZ-105127935-50828</_dlc_DocId>
    <_dlc_DocIdUrl xmlns="92d3b7a5-8da5-4615-950f-0681d7046a28">
      <Url>https://txhhs.sharepoint.com/sites/pf/hs/_layouts/15/DocIdRedir.aspx?ID=PMH4VZE4ZXMZ-105127935-50828</Url>
      <Description>PMH4VZE4ZXMZ-105127935-50828</Description>
    </_dlc_DocIdUrl>
  </documentManagement>
</p:properties>
</file>

<file path=customXml/itemProps1.xml><?xml version="1.0" encoding="utf-8"?>
<ds:datastoreItem xmlns:ds="http://schemas.openxmlformats.org/officeDocument/2006/customXml" ds:itemID="{9E9F2301-5DC6-467D-9E41-B7ABBAAAB1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A53F03-36D0-403F-AF6B-91DB495E328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3422108-B482-4E2F-8516-E7953FC9C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3b7a5-8da5-4615-950f-0681d7046a28"/>
    <ds:schemaRef ds:uri="f366c82d-602b-473b-b347-900e046777c0"/>
    <ds:schemaRef ds:uri="d853a810-d2a2-4c28-9ad9-9100c9a22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7A5C1AB-0F2A-44F0-89F3-714BD89761E2}">
  <ds:schemaRefs>
    <ds:schemaRef ds:uri="http://purl.org/dc/elements/1.1/"/>
    <ds:schemaRef ds:uri="http://purl.org/dc/dcmitype/"/>
    <ds:schemaRef ds:uri="f366c82d-602b-473b-b347-900e046777c0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92d3b7a5-8da5-4615-950f-0681d7046a28"/>
    <ds:schemaRef ds:uri="http://schemas.microsoft.com/office/infopath/2007/PartnerControls"/>
    <ds:schemaRef ds:uri="d853a810-d2a2-4c28-9ad9-9100c9a22e04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IGT Calculation_1stHalf</vt:lpstr>
      <vt:lpstr>ATLIS Percentages</vt:lpstr>
      <vt:lpstr>IGT Calculation_2ndHalf</vt:lpstr>
      <vt:lpstr>PivotTable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2024-12-06T20:52:41Z</dcterms:created>
  <dcterms:modified xsi:type="dcterms:W3CDTF">2025-06-18T21:26:45Z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0x010100D5E850AA233B2843A720BA9C6BA048A8</vt:lpwstr>
  </property>
  <property fmtid="{D5CDD505-2E9C-101B-9397-08002B2CF9AE}" pid="3" name="MediaServiceImageTags">
    <vt:lpwstr/>
  </property>
  <property fmtid="{D5CDD505-2E9C-101B-9397-08002B2CF9AE}" pid="4" name="_dlc_DocIdItemGuid">
    <vt:lpwstr>d9e86323-3405-4cde-a2be-0033d986cde0</vt:lpwstr>
  </property>
</Properties>
</file>